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225" tabRatio="885" firstSheet="31" activeTab="33"/>
  </bookViews>
  <sheets>
    <sheet name="城步县2023年一般公共预算收入决算总表" sheetId="33" r:id="rId1"/>
    <sheet name="城步县2023年一般公共预算收入决算明细表" sheetId="1" r:id="rId2"/>
    <sheet name="城步县2023年一般公共预算支出决算总表" sheetId="34" r:id="rId3"/>
    <sheet name="城步县2023年一般公共预算支出决算功能分类明细表" sheetId="17" r:id="rId4"/>
    <sheet name="城步县本级2023年一般公共预算收入决算总表" sheetId="35" r:id="rId5"/>
    <sheet name="城步县本级2023年一般公共预算收入决算明细表 " sheetId="36" r:id="rId6"/>
    <sheet name="城步县本级2023年一般公共预算支出决算总表" sheetId="37" r:id="rId7"/>
    <sheet name="城步县本级2023年一般公共预算支出决算功能分类明细表 " sheetId="38" r:id="rId8"/>
    <sheet name="城步县本级2023年一般公共预算基本支出决算经济分类明细表" sheetId="6" r:id="rId9"/>
    <sheet name="城步县2023年一般公共财政收支决算平衡表" sheetId="27" r:id="rId10"/>
    <sheet name="城步县2023年一般公共预算对下税收返还和转移支付决算分项目表" sheetId="7" r:id="rId11"/>
    <sheet name="城步县2023年一般公共预算对下税收返还和转移支付决算分地区表" sheetId="52" r:id="rId12"/>
    <sheet name="城步县2023年“三公”经费情况表" sheetId="48" r:id="rId13"/>
    <sheet name="城步县2023年政府性基金收入决算表" sheetId="8" r:id="rId14"/>
    <sheet name="城步县2023年政府性基金支出决算表" sheetId="13" r:id="rId15"/>
    <sheet name="城步县本级2023年政府性基金收入决算表" sheetId="39" r:id="rId16"/>
    <sheet name="城步县本级2023年政府性基金支出决算表 " sheetId="40" r:id="rId17"/>
    <sheet name="城步县2023年政府性基金转移支付预算分项目决算表" sheetId="29" r:id="rId18"/>
    <sheet name="城步县2023年政府性基金转移支付预算分地区决算表" sheetId="53" r:id="rId19"/>
    <sheet name="城步县2023年社会保险基金收入决算表" sheetId="11" r:id="rId20"/>
    <sheet name="城步县2023年社会保险基金支出决算表" sheetId="30" r:id="rId21"/>
    <sheet name="城步县本级2023年社会保险基金收入决算表 " sheetId="42" r:id="rId22"/>
    <sheet name="城步县本级2023年社会保险基金支出决算表 " sheetId="43" r:id="rId23"/>
    <sheet name="城步县2023年国有资本经营收入决算表" sheetId="20" r:id="rId24"/>
    <sheet name="城步县2023年国有资本经营支出决算表" sheetId="22" r:id="rId25"/>
    <sheet name="城步县本级2023年国有资本经营收入决算表 " sheetId="44" r:id="rId26"/>
    <sheet name="城步县本级2023年国有资本经营支出决算表 " sheetId="45" r:id="rId27"/>
    <sheet name="城步县2023年国有资本经营预算对下安排转移支付表 " sheetId="54" r:id="rId28"/>
    <sheet name="城步县2023年政府一般债务限额和余额情况表 " sheetId="49" r:id="rId29"/>
    <sheet name="城步县2023年政府专项债务限额和余额情况表" sheetId="23" r:id="rId30"/>
    <sheet name="城步县2023年地方政府债券使用情况表" sheetId="50" r:id="rId31"/>
    <sheet name="城步县2023年政府债务发行及还本付息情况表" sheetId="41" r:id="rId32"/>
    <sheet name="城步县2023年重大投资安排情况表" sheetId="55" r:id="rId33"/>
    <sheet name="城步县2023年衔接资金与统筹整合使用财政涉农资金项目情况明细" sheetId="46" r:id="rId34"/>
  </sheets>
  <externalReferences>
    <externalReference r:id="rId35"/>
  </externalReferences>
  <definedNames>
    <definedName name="_xlnm.Print_Titles" localSheetId="23">城步县2023年国有资本经营收入决算表!$2:$3</definedName>
    <definedName name="_xlnm.Print_Titles" localSheetId="24">城步县2023年国有资本经营支出决算表!$2:$3</definedName>
    <definedName name="_xlnm.Print_Titles" localSheetId="19">城步县2023年社会保险基金收入决算表!#REF!</definedName>
    <definedName name="_xlnm.Print_Titles" localSheetId="20">城步县2023年社会保险基金支出决算表!#REF!</definedName>
    <definedName name="_xlnm.Print_Titles" localSheetId="9">城步县2023年一般公共财政收支决算平衡表!$2:$3</definedName>
    <definedName name="_xlnm.Print_Titles" localSheetId="10">城步县2023年一般公共预算对下税收返还和转移支付决算分项目表!$2:$4</definedName>
    <definedName name="_xlnm.Print_Titles" localSheetId="3">城步县2023年一般公共预算支出决算功能分类明细表!$1:$4</definedName>
    <definedName name="_xlnm.Print_Titles" localSheetId="13">城步县2023年政府性基金收入决算表!$1:$2</definedName>
    <definedName name="_xlnm.Print_Titles" localSheetId="14">城步县2023年政府性基金支出决算表!$2:$4</definedName>
    <definedName name="_xlnm.Print_Titles" localSheetId="17">城步县2023年政府性基金转移支付预算分项目决算表!$2:$2</definedName>
    <definedName name="_xlnm.Print_Titles" localSheetId="28">'城步县2023年政府一般债务限额和余额情况表 '!$2:$3</definedName>
    <definedName name="_xlnm.Print_Titles" localSheetId="29">城步县2023年政府专项债务限额和余额情况表!$2:$3</definedName>
    <definedName name="_xlnm.Print_Titles" localSheetId="25">'城步县本级2023年国有资本经营收入决算表 '!$2:$3</definedName>
    <definedName name="_xlnm.Print_Titles" localSheetId="26">'城步县本级2023年国有资本经营支出决算表 '!$2:$3</definedName>
    <definedName name="_xlnm.Print_Titles" localSheetId="21">'城步县本级2023年社会保险基金收入决算表 '!$2:$2</definedName>
    <definedName name="_xlnm.Print_Titles" localSheetId="22">'城步县本级2023年社会保险基金支出决算表 '!$2:$2</definedName>
    <definedName name="_xlnm.Print_Titles" localSheetId="8">城步县本级2023年一般公共预算基本支出决算经济分类明细表!$3:$6</definedName>
    <definedName name="_xlnm.Print_Titles" localSheetId="7">'城步县本级2023年一般公共预算支出决算功能分类明细表 '!$1:$4</definedName>
    <definedName name="_xlnm.Print_Titles" localSheetId="15">城步县本级2023年政府性基金收入决算表!$1:$2</definedName>
    <definedName name="_xlnm.Print_Titles" localSheetId="16">'城步县本级2023年政府性基金支出决算表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<sst xmlns="http://schemas.openxmlformats.org/spreadsheetml/2006/main" count="7747" uniqueCount="2113">
  <si>
    <t>附表一：</t>
  </si>
  <si>
    <t>城步县2023年一般公共预算收入决算总表</t>
  </si>
  <si>
    <t>单位：万元</t>
  </si>
  <si>
    <t>项目</t>
  </si>
  <si>
    <t>决算数</t>
  </si>
  <si>
    <t>一、一般公共预算收入</t>
  </si>
  <si>
    <t>二、上级补助收入</t>
  </si>
  <si>
    <t xml:space="preserve">  返还性收入</t>
  </si>
  <si>
    <t xml:space="preserve">  一般性转移支付收入</t>
  </si>
  <si>
    <t xml:space="preserve">  专项转移支付收入</t>
  </si>
  <si>
    <t>三、上年结余</t>
  </si>
  <si>
    <t xml:space="preserve">四、调入资金   </t>
  </si>
  <si>
    <t>五、债务转贷收入</t>
  </si>
  <si>
    <t>六、动用预算稳定调节基金</t>
  </si>
  <si>
    <t>收  入  总  计</t>
  </si>
  <si>
    <t>附表二：</t>
  </si>
  <si>
    <t>城步县2023年一般公共预算收入决算明细表</t>
  </si>
  <si>
    <r>
      <rPr>
        <sz val="12"/>
        <rFont val="宋体"/>
        <charset val="134"/>
      </rPr>
      <t>项</t>
    </r>
    <r>
      <rPr>
        <sz val="12"/>
        <rFont val="Times New Roman"/>
        <charset val="0"/>
      </rPr>
      <t xml:space="preserve">             </t>
    </r>
    <r>
      <rPr>
        <sz val="12"/>
        <rFont val="宋体"/>
        <charset val="134"/>
      </rPr>
      <t>目</t>
    </r>
  </si>
  <si>
    <r>
      <rPr>
        <sz val="12"/>
        <rFont val="Times New Roman"/>
        <charset val="0"/>
      </rPr>
      <t>2023</t>
    </r>
    <r>
      <rPr>
        <sz val="12"/>
        <rFont val="宋体"/>
        <charset val="0"/>
      </rPr>
      <t>年预算数</t>
    </r>
  </si>
  <si>
    <r>
      <rPr>
        <sz val="12"/>
        <rFont val="Times New Roman"/>
        <charset val="0"/>
      </rPr>
      <t>2023</t>
    </r>
    <r>
      <rPr>
        <sz val="12"/>
        <rFont val="宋体"/>
        <charset val="0"/>
      </rPr>
      <t>年决算数</t>
    </r>
  </si>
  <si>
    <t>决算数为预算数的%</t>
  </si>
  <si>
    <t>决算数为上年 决算数的％</t>
  </si>
  <si>
    <t>一、税收收入</t>
  </si>
  <si>
    <r>
      <rPr>
        <sz val="12"/>
        <rFont val="Times New Roman"/>
        <charset val="0"/>
      </rPr>
      <t xml:space="preserve"> </t>
    </r>
    <r>
      <rPr>
        <sz val="12"/>
        <rFont val="宋体"/>
        <charset val="134"/>
      </rPr>
      <t>增值税</t>
    </r>
  </si>
  <si>
    <r>
      <rPr>
        <sz val="12"/>
        <rFont val="Times New Roman"/>
        <charset val="0"/>
      </rPr>
      <t xml:space="preserve"> </t>
    </r>
    <r>
      <rPr>
        <sz val="12"/>
        <rFont val="宋体"/>
        <charset val="134"/>
      </rPr>
      <t>营业税</t>
    </r>
  </si>
  <si>
    <t>个人所得税</t>
  </si>
  <si>
    <t xml:space="preserve"> 其中：国税</t>
  </si>
  <si>
    <t xml:space="preserve">      地税</t>
  </si>
  <si>
    <t>城市维护建设税</t>
  </si>
  <si>
    <t>城镇土地使用税</t>
  </si>
  <si>
    <t>土地增值税</t>
  </si>
  <si>
    <r>
      <rPr>
        <sz val="12"/>
        <rFont val="Times New Roman"/>
        <charset val="0"/>
      </rPr>
      <t xml:space="preserve"> </t>
    </r>
    <r>
      <rPr>
        <sz val="12"/>
        <rFont val="宋体"/>
        <charset val="134"/>
      </rPr>
      <t>资源税</t>
    </r>
  </si>
  <si>
    <t>车船税</t>
  </si>
  <si>
    <t>印花税</t>
  </si>
  <si>
    <t>房产税</t>
  </si>
  <si>
    <t>企业所得税</t>
  </si>
  <si>
    <r>
      <rPr>
        <sz val="12"/>
        <rFont val="Times New Roman"/>
        <charset val="0"/>
      </rPr>
      <t xml:space="preserve"> </t>
    </r>
    <r>
      <rPr>
        <sz val="12"/>
        <rFont val="宋体"/>
        <charset val="134"/>
      </rPr>
      <t>耕地占用税</t>
    </r>
  </si>
  <si>
    <t>契税</t>
  </si>
  <si>
    <t>烟叶税</t>
  </si>
  <si>
    <t>环境保护税</t>
  </si>
  <si>
    <t>其他税收</t>
  </si>
  <si>
    <t>二、非税收入</t>
  </si>
  <si>
    <t>专项收入</t>
  </si>
  <si>
    <t>行政性收费</t>
  </si>
  <si>
    <t>罚没收入</t>
  </si>
  <si>
    <t>国有资产使用收入</t>
  </si>
  <si>
    <t>捐赠收入</t>
  </si>
  <si>
    <t>政府住房基金收入</t>
  </si>
  <si>
    <t>其他收入</t>
  </si>
  <si>
    <t>一般公共预算收入地方合计</t>
  </si>
  <si>
    <t>附表三：</t>
  </si>
  <si>
    <t xml:space="preserve">城步县2023年一般公共预算支出决算总表 </t>
  </si>
  <si>
    <t>一、一般公共预算支出</t>
  </si>
  <si>
    <r>
      <rPr>
        <sz val="12"/>
        <rFont val="宋体"/>
        <charset val="134"/>
      </rPr>
      <t>一般公共服务支出</t>
    </r>
  </si>
  <si>
    <r>
      <rPr>
        <sz val="12"/>
        <rFont val="宋体"/>
        <charset val="134"/>
      </rPr>
      <t>国防支出</t>
    </r>
  </si>
  <si>
    <r>
      <rPr>
        <sz val="12"/>
        <rFont val="宋体"/>
        <charset val="134"/>
      </rPr>
      <t>公共安全支出</t>
    </r>
  </si>
  <si>
    <r>
      <rPr>
        <sz val="12"/>
        <rFont val="宋体"/>
        <charset val="134"/>
      </rPr>
      <t>教育支出</t>
    </r>
  </si>
  <si>
    <r>
      <rPr>
        <sz val="12"/>
        <rFont val="宋体"/>
        <charset val="134"/>
      </rPr>
      <t>科学技术支出</t>
    </r>
  </si>
  <si>
    <r>
      <rPr>
        <sz val="12"/>
        <rFont val="宋体"/>
        <charset val="134"/>
      </rPr>
      <t>文化旅游体育与传媒支出</t>
    </r>
  </si>
  <si>
    <r>
      <rPr>
        <sz val="12"/>
        <rFont val="宋体"/>
        <charset val="134"/>
      </rPr>
      <t>社会保障和就业支出</t>
    </r>
  </si>
  <si>
    <r>
      <rPr>
        <sz val="12"/>
        <rFont val="宋体"/>
        <charset val="134"/>
      </rPr>
      <t>卫生健康支出</t>
    </r>
  </si>
  <si>
    <r>
      <rPr>
        <sz val="12"/>
        <rFont val="宋体"/>
        <charset val="134"/>
      </rPr>
      <t>节能环保支出</t>
    </r>
  </si>
  <si>
    <r>
      <rPr>
        <sz val="12"/>
        <rFont val="宋体"/>
        <charset val="134"/>
      </rPr>
      <t>城乡社区支出</t>
    </r>
  </si>
  <si>
    <r>
      <rPr>
        <sz val="12"/>
        <rFont val="宋体"/>
        <charset val="134"/>
      </rPr>
      <t>农林水支出</t>
    </r>
  </si>
  <si>
    <r>
      <rPr>
        <sz val="12"/>
        <rFont val="宋体"/>
        <charset val="134"/>
      </rPr>
      <t>交通运输支出</t>
    </r>
  </si>
  <si>
    <r>
      <rPr>
        <sz val="12"/>
        <rFont val="宋体"/>
        <charset val="134"/>
      </rPr>
      <t>资源勘探工业信息等支出</t>
    </r>
  </si>
  <si>
    <r>
      <rPr>
        <sz val="12"/>
        <rFont val="宋体"/>
        <charset val="134"/>
      </rPr>
      <t>商业服务业等支出</t>
    </r>
  </si>
  <si>
    <r>
      <rPr>
        <sz val="12"/>
        <rFont val="宋体"/>
        <charset val="134"/>
      </rPr>
      <t>金融支出</t>
    </r>
  </si>
  <si>
    <r>
      <rPr>
        <sz val="12"/>
        <rFont val="宋体"/>
        <charset val="134"/>
      </rPr>
      <t>自然资源海洋气象等支出</t>
    </r>
  </si>
  <si>
    <r>
      <rPr>
        <sz val="12"/>
        <rFont val="宋体"/>
        <charset val="134"/>
      </rPr>
      <t>住房保障支出</t>
    </r>
  </si>
  <si>
    <r>
      <rPr>
        <sz val="12"/>
        <rFont val="宋体"/>
        <charset val="134"/>
      </rPr>
      <t>粮油物资储备支出</t>
    </r>
  </si>
  <si>
    <r>
      <rPr>
        <sz val="12"/>
        <rFont val="宋体"/>
        <charset val="134"/>
      </rPr>
      <t>灾害防治及应急管理支出</t>
    </r>
  </si>
  <si>
    <r>
      <rPr>
        <sz val="12"/>
        <rFont val="宋体"/>
        <charset val="134"/>
      </rPr>
      <t>其他支出</t>
    </r>
  </si>
  <si>
    <r>
      <rPr>
        <sz val="12"/>
        <rFont val="宋体"/>
        <charset val="134"/>
      </rPr>
      <t>债务付息支出</t>
    </r>
  </si>
  <si>
    <t>二、上解上级支出</t>
  </si>
  <si>
    <t xml:space="preserve">  体制上解支出</t>
  </si>
  <si>
    <t xml:space="preserve">  专项上解支出</t>
  </si>
  <si>
    <t>三、调出资金</t>
  </si>
  <si>
    <t>四、债务还本支出</t>
  </si>
  <si>
    <t>五、安排预算稳定调节基金</t>
  </si>
  <si>
    <t>六、年终结余</t>
  </si>
  <si>
    <t>支  出  总  计</t>
  </si>
  <si>
    <t>注：1、全县一般公共预算支出285252万元，同比下降0.36%。</t>
  </si>
  <si>
    <t xml:space="preserve">    2、2023年全县一般公共预算支出分科目情况详见附表四。</t>
  </si>
  <si>
    <t>附表四:</t>
  </si>
  <si>
    <t>城步县2023年一般公共预算支出决算功能分类明细表</t>
  </si>
  <si>
    <t>科目编码</t>
  </si>
  <si>
    <t>科目名称</t>
  </si>
  <si>
    <t>2023年决算数</t>
  </si>
  <si>
    <t>2022年决算数</t>
  </si>
  <si>
    <t>决算数为上年决算数的%</t>
  </si>
  <si>
    <t>一般公共预算支出</t>
  </si>
  <si>
    <t>一般公共服务支出</t>
  </si>
  <si>
    <t xml:space="preserve">  人大事务</t>
  </si>
  <si>
    <t xml:space="preserve">    行政运行</t>
  </si>
  <si>
    <t xml:space="preserve">    一般行政管理事务</t>
  </si>
  <si>
    <t xml:space="preserve">    人大会议</t>
  </si>
  <si>
    <t xml:space="preserve">    人大立法</t>
  </si>
  <si>
    <t xml:space="preserve">    人大代表履职能力提升</t>
  </si>
  <si>
    <t xml:space="preserve">    代表工作</t>
  </si>
  <si>
    <t xml:space="preserve">    其他人大事务支出</t>
  </si>
  <si>
    <t xml:space="preserve">  政协事务</t>
  </si>
  <si>
    <t xml:space="preserve">    政协会议</t>
  </si>
  <si>
    <t xml:space="preserve">    委员视察</t>
  </si>
  <si>
    <t xml:space="preserve">    事业运行</t>
  </si>
  <si>
    <t xml:space="preserve">    其他政协事务支出</t>
  </si>
  <si>
    <t xml:space="preserve">  政府办公厅(室)及相关机构事务</t>
  </si>
  <si>
    <t xml:space="preserve">    信访事务</t>
  </si>
  <si>
    <t xml:space="preserve">    其他政府办公厅(室)及相关机构事务支出</t>
  </si>
  <si>
    <t xml:space="preserve">  发展与改革事务</t>
  </si>
  <si>
    <t xml:space="preserve">    战略规划与实施</t>
  </si>
  <si>
    <t xml:space="preserve">    其他发展与改革事务支出</t>
  </si>
  <si>
    <t xml:space="preserve">  统计信息事务</t>
  </si>
  <si>
    <t xml:space="preserve">    专项普查活动</t>
  </si>
  <si>
    <t xml:space="preserve">    统计抽样调查</t>
  </si>
  <si>
    <t xml:space="preserve">    其他统计信息事务支出</t>
  </si>
  <si>
    <t xml:space="preserve">  财政事务</t>
  </si>
  <si>
    <t xml:space="preserve">    其他财政事务支出</t>
  </si>
  <si>
    <t xml:space="preserve">  税收事务</t>
  </si>
  <si>
    <t xml:space="preserve">    其他税收事务支出</t>
  </si>
  <si>
    <t xml:space="preserve">  审计事务</t>
  </si>
  <si>
    <t xml:space="preserve">    审计业务</t>
  </si>
  <si>
    <t xml:space="preserve">    其他审计事务支出</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</si>
  <si>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</si>
  <si>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</si>
  <si>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</si>
  <si>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</si>
  <si>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</si>
  <si>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</si>
  <si>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知识产权宏观管理</t>
  </si>
  <si>
    <t xml:space="preserve">  民族事务</t>
  </si>
  <si>
    <t xml:space="preserve">    民族工作专项</t>
  </si>
  <si>
    <t xml:space="preserve">    其他民族事务支出</t>
  </si>
  <si>
    <t xml:space="preserve">  档案事务</t>
  </si>
  <si>
    <t xml:space="preserve">    档案馆</t>
  </si>
  <si>
    <t xml:space="preserve">    其他档案事务支出</t>
  </si>
  <si>
    <t xml:space="preserve">  群众团体事务</t>
  </si>
  <si>
    <t xml:space="preserve">    工会事务</t>
  </si>
  <si>
    <t xml:space="preserve">    其他群众团体事务支出</t>
  </si>
  <si>
    <t xml:space="preserve">  党委办公厅(室)及相关机构事务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</si>
  <si>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</si>
  <si>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</si>
  <si>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</si>
  <si>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</si>
  <si>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</si>
  <si>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</si>
  <si>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</si>
  <si>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</si>
  <si>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其他统战事务支出</t>
  </si>
  <si>
    <t xml:space="preserve">  其他共产党事务支出(款)</t>
  </si>
  <si>
    <t xml:space="preserve">  网信事务</t>
  </si>
  <si>
    <t xml:space="preserve">    信息安全事务</t>
  </si>
  <si>
    <t xml:space="preserve">    其他网信事务支出</t>
  </si>
  <si>
    <t xml:space="preserve">  市场监督管理事务</t>
  </si>
  <si>
    <t xml:space="preserve">    市场秩序执法</t>
  </si>
  <si>
    <t xml:space="preserve">    质量基础</t>
  </si>
  <si>
    <t xml:space="preserve">    药品事务</t>
  </si>
  <si>
    <t xml:space="preserve">    食品安全监管</t>
  </si>
  <si>
    <t xml:space="preserve">    其他市场监督管理事务</t>
  </si>
  <si>
    <t xml:space="preserve">  其他一般公共服务支出(款)</t>
  </si>
  <si>
    <t xml:space="preserve">    其他一般公共服务支出(项)</t>
  </si>
  <si>
    <t>国防支出</t>
  </si>
  <si>
    <t xml:space="preserve">  国防动员</t>
  </si>
  <si>
    <t xml:space="preserve">    兵役征集</t>
  </si>
  <si>
    <t xml:space="preserve">    人民防空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</si>
  <si>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</si>
  <si>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</si>
  <si>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</si>
  <si>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</si>
  <si>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</si>
  <si>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</si>
  <si>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</si>
  <si>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信息化建设</t>
  </si>
  <si>
    <t xml:space="preserve">    执法办案</t>
  </si>
  <si>
    <t xml:space="preserve">    其他公安支出</t>
  </si>
  <si>
    <t xml:space="preserve">  国家安全</t>
  </si>
  <si>
    <t xml:space="preserve">    其他国家安全支出</t>
  </si>
  <si>
    <t xml:space="preserve">  检察</t>
  </si>
  <si>
    <t xml:space="preserve">    其他检察支出</t>
  </si>
  <si>
    <t xml:space="preserve">  法院</t>
  </si>
  <si>
    <t xml:space="preserve">    其他法院支出</t>
  </si>
  <si>
    <t xml:space="preserve">  司法</t>
  </si>
  <si>
    <t xml:space="preserve">    基层司法业务</t>
  </si>
  <si>
    <t xml:space="preserve">    公共法律服务</t>
  </si>
  <si>
    <t xml:space="preserve">    其他司法支出</t>
  </si>
  <si>
    <t xml:space="preserve">  监狱</t>
  </si>
  <si>
    <t xml:space="preserve">    罪犯生活及医疗卫生</t>
  </si>
  <si>
    <t xml:space="preserve">  强制隔离戒毒</t>
  </si>
  <si>
    <t xml:space="preserve">    强制隔离戒毒人员教育</t>
  </si>
  <si>
    <t xml:space="preserve">    其他强制隔离戒毒支出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</si>
  <si>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</si>
  <si>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</si>
  <si>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</si>
  <si>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</si>
  <si>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</si>
  <si>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</si>
  <si>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</si>
  <si>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</si>
  <si>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</si>
  <si>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</si>
  <si>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</si>
  <si>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</si>
  <si>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</si>
  <si>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中等职业教育</t>
  </si>
  <si>
    <t xml:space="preserve">    其他职业教育支出</t>
  </si>
  <si>
    <t xml:space="preserve">  成人教育</t>
  </si>
  <si>
    <t xml:space="preserve">    成人高等教育</t>
  </si>
  <si>
    <t xml:space="preserve">  特殊教育</t>
  </si>
  <si>
    <t xml:space="preserve">    特殊学校教育</t>
  </si>
  <si>
    <t xml:space="preserve">  进修及培训</t>
  </si>
  <si>
    <t xml:space="preserve">    教师进修</t>
  </si>
  <si>
    <t xml:space="preserve">    干部教育</t>
  </si>
  <si>
    <t xml:space="preserve">    其他进修及培训</t>
  </si>
  <si>
    <t xml:space="preserve">  教育费附加安排的支出</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</si>
  <si>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</si>
  <si>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</si>
  <si>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</si>
  <si>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</si>
  <si>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</si>
  <si>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</si>
  <si>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</si>
  <si>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科技人才队伍建设</t>
  </si>
  <si>
    <t xml:space="preserve">    其他基础研究支出</t>
  </si>
  <si>
    <t xml:space="preserve">  技术研究与开发</t>
  </si>
  <si>
    <t xml:space="preserve">    科技成果转化与扩散</t>
  </si>
  <si>
    <t xml:space="preserve">    其他技术研究与开发支出</t>
  </si>
  <si>
    <t xml:space="preserve">  科技条件与服务</t>
  </si>
  <si>
    <t xml:space="preserve">    其他科技条件与服务支出</t>
  </si>
  <si>
    <t xml:space="preserve">  科学技术普及</t>
  </si>
  <si>
    <t xml:space="preserve">    机构运行</t>
  </si>
  <si>
    <t xml:space="preserve">    科普活动</t>
  </si>
  <si>
    <t xml:space="preserve">    其他科学技术普及支出</t>
  </si>
  <si>
    <t xml:space="preserve">  科技重大项目</t>
  </si>
  <si>
    <t xml:space="preserve">    其他科技重大项目</t>
  </si>
  <si>
    <t xml:space="preserve">  其他科学技术支出(款)</t>
  </si>
  <si>
    <t xml:space="preserve">    其他科学技术支出(项)</t>
  </si>
  <si>
    <t>文化旅游体育与传媒支出</t>
  </si>
  <si>
    <t xml:space="preserve">  文化和旅游</t>
  </si>
  <si>
    <t xml:space="preserve">    图书馆</t>
  </si>
  <si>
    <t xml:space="preserve">    文化活动</t>
  </si>
  <si>
    <t xml:space="preserve">    群众文化</t>
  </si>
  <si>
    <t xml:space="preserve">    文化和旅游交流与合作</t>
  </si>
  <si>
    <t xml:space="preserve">    文化创作与保护</t>
  </si>
  <si>
    <t xml:space="preserve">    文化和旅游市场管理</t>
  </si>
  <si>
    <t xml:space="preserve">    其他文化和旅游支出</t>
  </si>
  <si>
    <t xml:space="preserve">  文物</t>
  </si>
  <si>
    <t xml:space="preserve">    文物保护</t>
  </si>
  <si>
    <t xml:space="preserve">  体育</t>
  </si>
  <si>
    <t xml:space="preserve">    体育场馆</t>
  </si>
  <si>
    <t xml:space="preserve">    群众体育</t>
  </si>
  <si>
    <t xml:space="preserve">    其他体育支出</t>
  </si>
  <si>
    <t xml:space="preserve">  新闻出版电影</t>
  </si>
  <si>
    <t xml:space="preserve">    新闻通讯</t>
  </si>
  <si>
    <t xml:space="preserve">    电影</t>
  </si>
  <si>
    <t xml:space="preserve">    其他新闻出版电影支出</t>
  </si>
  <si>
    <t xml:space="preserve">  广播电视</t>
  </si>
  <si>
    <t xml:space="preserve">    广播电视事务</t>
  </si>
  <si>
    <t xml:space="preserve">    其他广播电视支出</t>
  </si>
  <si>
    <t xml:space="preserve">  其他文化旅游体育与传媒支出(款)</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</si>
  <si>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</si>
  <si>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</si>
  <si>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</si>
  <si>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</si>
  <si>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</si>
  <si>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</si>
  <si>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</si>
  <si>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</si>
  <si>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劳动人事争议调解仲裁</t>
  </si>
  <si>
    <t xml:space="preserve">    其他人力资源和社会保障管理事务支出</t>
  </si>
  <si>
    <t xml:space="preserve">  民政管理事务</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</si>
  <si>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</si>
  <si>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</si>
  <si>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</si>
  <si>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</si>
  <si>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</si>
  <si>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</si>
  <si>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</si>
  <si>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</si>
  <si>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</si>
  <si>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就业补助</t>
  </si>
  <si>
    <t xml:space="preserve">    其他就业补助支出</t>
  </si>
  <si>
    <t xml:space="preserve">  抚恤</t>
  </si>
  <si>
    <t xml:space="preserve">    死亡抚恤</t>
  </si>
  <si>
    <t xml:space="preserve">    伤残抚恤</t>
  </si>
  <si>
    <t xml:space="preserve">    优抚事业单位支出</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</si>
  <si>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</si>
  <si>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</si>
  <si>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</si>
  <si>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</si>
  <si>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</si>
  <si>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</si>
  <si>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</si>
  <si>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</si>
  <si>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</si>
  <si>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</si>
  <si>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</si>
  <si>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</si>
  <si>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养老服务</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</si>
  <si>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</si>
  <si>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</si>
  <si>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</si>
  <si>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</si>
  <si>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</si>
  <si>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</si>
  <si>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</si>
  <si>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</si>
  <si>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</si>
  <si>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</si>
  <si>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</si>
  <si>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</si>
  <si>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</si>
  <si>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</si>
  <si>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</si>
  <si>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</si>
  <si>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</si>
  <si>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交强险罚款收入补助基金支出</t>
  </si>
  <si>
    <t xml:space="preserve">  其他生活救助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</si>
  <si>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</si>
  <si>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</si>
  <si>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</si>
  <si>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</si>
  <si>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</si>
  <si>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</si>
  <si>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</si>
  <si>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</si>
  <si>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退役军人管理事务</t>
  </si>
  <si>
    <t xml:space="preserve">    其他退役军人事务管理支出</t>
  </si>
  <si>
    <t xml:space="preserve">  财政代缴社会保险费支出</t>
  </si>
  <si>
    <t xml:space="preserve">    财政代缴城乡居民基本养老保险费支出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</si>
  <si>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</si>
  <si>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</si>
  <si>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</si>
  <si>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</si>
  <si>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</si>
  <si>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</si>
  <si>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</si>
  <si>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传染病医院</t>
  </si>
  <si>
    <t xml:space="preserve">    妇幼保健医院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</si>
  <si>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</si>
  <si>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</si>
  <si>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</si>
  <si>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</si>
  <si>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</si>
  <si>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</si>
  <si>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</si>
  <si>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</si>
  <si>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</si>
  <si>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</si>
  <si>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</si>
  <si>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</si>
  <si>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</si>
  <si>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</si>
  <si>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</si>
  <si>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</si>
  <si>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</si>
  <si>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</si>
  <si>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</si>
  <si>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</si>
  <si>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</si>
  <si>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</si>
  <si>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</si>
  <si>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</si>
  <si>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</si>
  <si>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</si>
  <si>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</si>
  <si>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</si>
  <si>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</si>
  <si>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</si>
  <si>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</si>
  <si>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</si>
  <si>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</si>
  <si>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医疗保障管理事务</t>
  </si>
  <si>
    <t xml:space="preserve">    医疗保障政策管理</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</si>
  <si>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</si>
  <si>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</si>
  <si>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</si>
  <si>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</si>
  <si>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</si>
  <si>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</si>
  <si>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</si>
  <si>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</si>
  <si>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</si>
  <si>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</si>
  <si>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</si>
  <si>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水体</t>
  </si>
  <si>
    <t xml:space="preserve">    固体废弃物与化学品</t>
  </si>
  <si>
    <t xml:space="preserve">    其他污染防治支出</t>
  </si>
  <si>
    <t xml:space="preserve">  自然生态保护</t>
  </si>
  <si>
    <t xml:space="preserve">    生态保护</t>
  </si>
  <si>
    <t xml:space="preserve">    农村环境保护</t>
  </si>
  <si>
    <t xml:space="preserve">    自然保护地</t>
  </si>
  <si>
    <t xml:space="preserve">    其他自然生态保护支出</t>
  </si>
  <si>
    <t xml:space="preserve">  天然林保护</t>
  </si>
  <si>
    <t xml:space="preserve">    森林管护</t>
  </si>
  <si>
    <t xml:space="preserve">    停伐补助</t>
  </si>
  <si>
    <t xml:space="preserve">    其他天然林保护支出</t>
  </si>
  <si>
    <t xml:space="preserve">  污染减排</t>
  </si>
  <si>
    <t xml:space="preserve">    生态环境监测与信息</t>
  </si>
  <si>
    <t xml:space="preserve">    其他污染减排支出</t>
  </si>
  <si>
    <t xml:space="preserve">  能源管理事务</t>
  </si>
  <si>
    <t xml:space="preserve">    其他能源管理事务支出</t>
  </si>
  <si>
    <t>城乡社区支出</t>
  </si>
  <si>
    <t xml:space="preserve">  城乡社区管理事务</t>
  </si>
  <si>
    <t xml:space="preserve">    城管执法</t>
  </si>
  <si>
    <t xml:space="preserve">    市政公用行业市场监管</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</si>
  <si>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</si>
  <si>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</si>
  <si>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</si>
  <si>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</si>
  <si>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</si>
  <si>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</si>
  <si>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</si>
  <si>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</si>
  <si>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</si>
  <si>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</si>
  <si>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</si>
  <si>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</si>
  <si>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</si>
  <si>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</si>
  <si>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</si>
  <si>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</si>
  <si>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</si>
  <si>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</si>
  <si>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</si>
  <si>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防灾救灾</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</si>
  <si>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</si>
  <si>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</si>
  <si>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</si>
  <si>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</si>
  <si>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</si>
  <si>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</si>
  <si>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</si>
  <si>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</si>
  <si>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</si>
  <si>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</si>
  <si>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</si>
  <si>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</si>
  <si>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</si>
  <si>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</si>
  <si>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</si>
  <si>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</si>
  <si>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</si>
  <si>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执法与监督</t>
  </si>
  <si>
    <t xml:space="preserve">    产业化管理</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</si>
  <si>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</si>
  <si>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</si>
  <si>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</si>
  <si>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</si>
  <si>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</si>
  <si>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</si>
  <si>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</si>
  <si>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水资源节约管理与保护</t>
  </si>
  <si>
    <t xml:space="preserve">    防汛</t>
  </si>
  <si>
    <t xml:space="preserve">    抗旱</t>
  </si>
  <si>
    <t xml:space="preserve">    农村水利</t>
  </si>
  <si>
    <t xml:space="preserve">    江河湖库水系综合整治</t>
  </si>
  <si>
    <t xml:space="preserve">    大中型水库移民后期扶持专项支出</t>
  </si>
  <si>
    <t xml:space="preserve">    农村人畜饮水</t>
  </si>
  <si>
    <t xml:space="preserve">    其他水利支出</t>
  </si>
  <si>
    <t xml:space="preserve">  巩固脱贫衔接乡村振兴</t>
  </si>
  <si>
    <t xml:space="preserve">    农村基础设施建设</t>
  </si>
  <si>
    <t xml:space="preserve">    生产发展</t>
  </si>
  <si>
    <t xml:space="preserve">    其他巩固脱贫衔接乡村振兴支出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</si>
  <si>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</si>
  <si>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</si>
  <si>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</si>
  <si>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</si>
  <si>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</si>
  <si>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</si>
  <si>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</si>
  <si>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</si>
  <si>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</si>
  <si>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</si>
  <si>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目标价格补贴</t>
  </si>
  <si>
    <t xml:space="preserve">    其他目标价格补贴</t>
  </si>
  <si>
    <t xml:space="preserve">  其他农林水支出(款)</t>
  </si>
  <si>
    <t xml:space="preserve">    其他农林水支出(项)</t>
  </si>
  <si>
    <t>交通运输支出</t>
  </si>
  <si>
    <t xml:space="preserve">  公路水路运输</t>
  </si>
  <si>
    <t xml:space="preserve">    公路建设</t>
  </si>
  <si>
    <t xml:space="preserve">    公路养护</t>
  </si>
  <si>
    <t xml:space="preserve">    公路和运输安全</t>
  </si>
  <si>
    <t xml:space="preserve">    公路运输管理</t>
  </si>
  <si>
    <t xml:space="preserve">    水路运输管理支出</t>
  </si>
  <si>
    <t xml:space="preserve">    其他公路水路运输支出</t>
  </si>
  <si>
    <t xml:space="preserve">  铁路运输</t>
  </si>
  <si>
    <t xml:space="preserve">  车辆购置税支出</t>
  </si>
  <si>
    <t xml:space="preserve">    车辆购置税用于公路等基础设施建设支出</t>
  </si>
  <si>
    <t xml:space="preserve">    车辆购置税用于农村公路建设支出</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</si>
  <si>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</si>
  <si>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</si>
  <si>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</si>
  <si>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</si>
  <si>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</si>
  <si>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制造业</t>
  </si>
  <si>
    <t xml:space="preserve">    其他制造业支出</t>
  </si>
  <si>
    <t xml:space="preserve">  工业和信息产业监管</t>
  </si>
  <si>
    <t xml:space="preserve">    其他工业和信息产业监管支出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</si>
  <si>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</si>
  <si>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</si>
  <si>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</si>
  <si>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</si>
  <si>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其他资源勘探工业信息等支出(款)</t>
  </si>
  <si>
    <t xml:space="preserve">    其他资源勘探工业信息等支出(项)</t>
  </si>
  <si>
    <t>商业服务业等支出</t>
  </si>
  <si>
    <t xml:space="preserve">  商业流通事务</t>
  </si>
  <si>
    <t xml:space="preserve">    民贸民品贷款贴息</t>
  </si>
  <si>
    <t xml:space="preserve">    其他商业流通事务支出</t>
  </si>
  <si>
    <t xml:space="preserve">  涉外发展服务支出</t>
  </si>
  <si>
    <t xml:space="preserve">    其他涉外发展服务支出</t>
  </si>
  <si>
    <t xml:space="preserve">  其他商业服务业等支出(款)</t>
  </si>
  <si>
    <t xml:space="preserve">    其他商业服务业等支出(项)</t>
  </si>
  <si>
    <t>金融支出</t>
  </si>
  <si>
    <t xml:space="preserve">  金融部门行政支出</t>
  </si>
  <si>
    <t xml:space="preserve">    金融部门其他行政支出</t>
  </si>
  <si>
    <t xml:space="preserve">  金融部门监管支出</t>
  </si>
  <si>
    <t xml:space="preserve">    金融部门其他监管支出</t>
  </si>
  <si>
    <t xml:space="preserve">  金融发展支出</t>
  </si>
  <si>
    <t xml:space="preserve">    利息费用补贴支出</t>
  </si>
  <si>
    <t xml:space="preserve">    其他金融发展支出</t>
  </si>
  <si>
    <t xml:space="preserve">  其他金融支出(款)</t>
  </si>
  <si>
    <t xml:space="preserve">    其他金融支出(项)</t>
  </si>
  <si>
    <t>自然资源海洋气象等支出</t>
  </si>
  <si>
    <t xml:space="preserve">  自然资源事务</t>
  </si>
  <si>
    <t xml:space="preserve">    自然资源规划及管理</t>
  </si>
  <si>
    <t xml:space="preserve">    自然资源利用与保护</t>
  </si>
  <si>
    <t xml:space="preserve">    自然资源调查与确权登记</t>
  </si>
  <si>
    <t xml:space="preserve">    其他自然资源事务支出</t>
  </si>
  <si>
    <t xml:space="preserve">  气象事务</t>
  </si>
  <si>
    <t xml:space="preserve">    气象服务</t>
  </si>
  <si>
    <t xml:space="preserve">    气象基础设施建设与维修</t>
  </si>
  <si>
    <t xml:space="preserve">    其他气象事务支出</t>
  </si>
  <si>
    <t>住房保障支出</t>
  </si>
  <si>
    <t xml:space="preserve">  保障性安居工程支出</t>
  </si>
  <si>
    <t xml:space="preserve">    棚户区改造</t>
  </si>
  <si>
    <t xml:space="preserve">    农村危房改造</t>
  </si>
  <si>
    <t xml:space="preserve">    保障性住房租金补贴</t>
  </si>
  <si>
    <t xml:space="preserve">    老旧小区改造</t>
  </si>
  <si>
    <t xml:space="preserve">    保障性租赁住房</t>
  </si>
  <si>
    <t xml:space="preserve">    其他保障性安居工程支出</t>
  </si>
  <si>
    <t xml:space="preserve">  住房改革支出</t>
  </si>
  <si>
    <t xml:space="preserve">    住房公积金</t>
  </si>
  <si>
    <t xml:space="preserve">  城乡社区住宅</t>
  </si>
  <si>
    <t xml:space="preserve">    住房公积金管理</t>
  </si>
  <si>
    <t xml:space="preserve">    其他城乡社区住宅支出</t>
  </si>
  <si>
    <t>粮油物资储备支出</t>
  </si>
  <si>
    <t xml:space="preserve">  粮油物资事务</t>
  </si>
  <si>
    <t xml:space="preserve">    专项业务活动</t>
  </si>
  <si>
    <t xml:space="preserve">    粮食财务挂账利息补贴</t>
  </si>
  <si>
    <t xml:space="preserve">    粮食风险基金</t>
  </si>
  <si>
    <t xml:space="preserve">    设施安全</t>
  </si>
  <si>
    <t xml:space="preserve">    其他粮油物资事务支出</t>
  </si>
  <si>
    <t xml:space="preserve">  粮油储备</t>
  </si>
  <si>
    <t xml:space="preserve">    其他粮油储备支出</t>
  </si>
  <si>
    <t>灾害防治及应急管理支出</t>
  </si>
  <si>
    <t xml:space="preserve">  应急管理事务</t>
  </si>
  <si>
    <t xml:space="preserve">    安全监管</t>
  </si>
  <si>
    <t xml:space="preserve">    应急管理</t>
  </si>
  <si>
    <t xml:space="preserve">    其他应急管理支出</t>
  </si>
  <si>
    <t xml:space="preserve">  消防救援事务</t>
  </si>
  <si>
    <t xml:space="preserve">    消防应急救援</t>
  </si>
  <si>
    <t xml:space="preserve">    其他消防救援事务支出</t>
  </si>
  <si>
    <t xml:space="preserve">  地震事务</t>
  </si>
  <si>
    <t xml:space="preserve">    地震监测</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</si>
  <si>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</si>
  <si>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</si>
  <si>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</si>
  <si>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</si>
  <si>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</si>
  <si>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</si>
  <si>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</si>
  <si>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</si>
  <si>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</si>
  <si>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</si>
  <si>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</si>
  <si>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</si>
  <si>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</si>
  <si>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</si>
  <si>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</si>
  <si>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附表五：</t>
  </si>
  <si>
    <t>城步县本级2023年一般公共预算收入决算总表</t>
  </si>
  <si>
    <t>附表六：</t>
  </si>
  <si>
    <t>城步县本级2023年一般公共预算收入决算明细表</t>
  </si>
  <si>
    <t>附表七：</t>
  </si>
  <si>
    <t xml:space="preserve">城步县本级2023年一般公共预算支出决算总表 </t>
  </si>
  <si>
    <t>附表八:</t>
  </si>
  <si>
    <t>附表九：</t>
  </si>
  <si>
    <t>城步县本级2023年一般公共预算基本支出决算经济分类明细表</t>
  </si>
  <si>
    <t>单位:万元</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</si>
  <si>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</si>
  <si>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</si>
  <si>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</si>
  <si>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</si>
  <si>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</si>
  <si>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</si>
  <si>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</si>
  <si>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</si>
  <si>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</si>
  <si>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</si>
  <si>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</si>
  <si>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</si>
  <si>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</si>
  <si>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</si>
  <si>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</si>
  <si>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</si>
  <si>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</si>
  <si>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</si>
  <si>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</si>
  <si>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</si>
  <si>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</si>
  <si>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</si>
  <si>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</si>
  <si>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</si>
  <si>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</si>
  <si>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</si>
  <si>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</si>
  <si>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</si>
  <si>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</si>
  <si>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</si>
  <si>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</si>
  <si>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</si>
  <si>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</si>
  <si>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</si>
  <si>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</si>
  <si>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</si>
  <si>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</si>
  <si>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</si>
  <si>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</si>
  <si>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</si>
  <si>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</si>
  <si>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</si>
  <si>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</si>
  <si>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</si>
  <si>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</si>
  <si>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</si>
  <si>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</si>
  <si>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</si>
  <si>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</si>
  <si>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</si>
  <si>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</si>
  <si>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</si>
  <si>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</si>
  <si>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</si>
  <si>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</si>
  <si>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</si>
  <si>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</si>
  <si>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</si>
  <si>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</si>
  <si>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</si>
  <si>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</si>
  <si>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 xml:space="preserve">  其他支出</t>
  </si>
  <si>
    <t>附表十：</t>
  </si>
  <si>
    <t>城步县2023年一般公共财政收支决算平衡表</t>
  </si>
  <si>
    <t>决 算 数</t>
  </si>
  <si>
    <t>一般公共预算收入</t>
  </si>
  <si>
    <t>上级补助收入</t>
  </si>
  <si>
    <t>上解上级支出</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</si>
  <si>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</si>
  <si>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</si>
  <si>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</si>
  <si>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</si>
  <si>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</si>
  <si>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</si>
  <si>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</si>
  <si>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</si>
  <si>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</si>
  <si>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</si>
  <si>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</si>
  <si>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</si>
  <si>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</si>
  <si>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</si>
  <si>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</si>
  <si>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</si>
  <si>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</si>
  <si>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</si>
  <si>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巩固拓展脱贫攻坚成果衔接乡村振兴转移支付收入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</si>
  <si>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</si>
  <si>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</si>
  <si>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</si>
  <si>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</si>
  <si>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</si>
  <si>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</si>
  <si>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</si>
  <si>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</si>
  <si>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</si>
  <si>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</si>
  <si>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</si>
  <si>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</si>
  <si>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</si>
  <si>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</si>
  <si>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</si>
  <si>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</si>
  <si>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</si>
  <si>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</si>
  <si>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</si>
  <si>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</si>
  <si>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</si>
  <si>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</si>
  <si>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</si>
  <si>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</si>
  <si>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</si>
  <si>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上年结余收入</t>
  </si>
  <si>
    <t xml:space="preserve">调入资金   </t>
  </si>
  <si>
    <t xml:space="preserve">  从政府性基金预算调入</t>
  </si>
  <si>
    <t xml:space="preserve">  从国有资本经营预算调入</t>
  </si>
  <si>
    <t xml:space="preserve">  从其他资金调入</t>
  </si>
  <si>
    <t>债务转贷收入</t>
  </si>
  <si>
    <t>调出资金</t>
  </si>
  <si>
    <t xml:space="preserve">  地方政府一般债务转贷收入</t>
  </si>
  <si>
    <t>债务还本支出</t>
  </si>
  <si>
    <t xml:space="preserve">    地方政府一般债券转贷收入</t>
  </si>
  <si>
    <t xml:space="preserve">  地方政府一般债务还本支出</t>
  </si>
  <si>
    <t xml:space="preserve">    地方政府向外国政府借款转贷收入</t>
  </si>
  <si>
    <t xml:space="preserve">    地方政府一般债券还本支出</t>
  </si>
  <si>
    <t xml:space="preserve">    地方政府向国际组织借款转贷收入</t>
  </si>
  <si>
    <t>安排预算稳定调节基金</t>
  </si>
  <si>
    <t xml:space="preserve">    地方政府其他一般债务转贷收入</t>
  </si>
  <si>
    <t>年终结余</t>
  </si>
  <si>
    <t>动用预算稳定调节基金</t>
  </si>
  <si>
    <t>减:结转下年的支出</t>
  </si>
  <si>
    <t>净结余</t>
  </si>
  <si>
    <t>附表十一:</t>
  </si>
  <si>
    <t>城步县2023年一般公共预算对下税收返还和转移支付决算分项目表</t>
  </si>
  <si>
    <t>项  目</t>
  </si>
  <si>
    <t>0</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</si>
  <si>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</si>
  <si>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</si>
  <si>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</si>
  <si>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</si>
  <si>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</si>
  <si>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</si>
  <si>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</si>
  <si>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</si>
  <si>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</si>
  <si>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</si>
  <si>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</si>
  <si>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</si>
  <si>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</si>
  <si>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</si>
  <si>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</si>
  <si>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</si>
  <si>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</si>
  <si>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</si>
  <si>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</si>
  <si>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</si>
  <si>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</si>
  <si>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注:2023年我县无一般公共预算对下税收返还和转移支付</t>
  </si>
  <si>
    <t>附表十二:</t>
  </si>
  <si>
    <t>城步县2023年一般公共预算对下税收返还和转移支付决算分地区表</t>
  </si>
  <si>
    <t>地  区</t>
  </si>
  <si>
    <t>小计</t>
  </si>
  <si>
    <t>税收返还</t>
  </si>
  <si>
    <t>一般性转移支付</t>
  </si>
  <si>
    <t>专项转移支付</t>
  </si>
  <si>
    <t>邵阳市城步县</t>
  </si>
  <si>
    <t>合计</t>
  </si>
  <si>
    <t>附表十三:</t>
  </si>
  <si>
    <t>城步县2023年“三公”经费决算情况表</t>
  </si>
  <si>
    <t>2023年预算数</t>
  </si>
  <si>
    <t>占预算%</t>
  </si>
  <si>
    <t>因公出国（境）支出</t>
  </si>
  <si>
    <t>公务用车支出</t>
  </si>
  <si>
    <t>.</t>
  </si>
  <si>
    <t>公务用车购置支出</t>
  </si>
  <si>
    <t>公务用车运行维护支出</t>
  </si>
  <si>
    <t>公务接待支出</t>
  </si>
  <si>
    <t>备注：城步县2023年“三公”经费年初预算为1141万元，2023年决算数为1002万元，决算数占预算数的87.82%。其中：因公出国（境）支出年初预算0万元，决算数0万元；公务用车购置支出预算数78万元，决算数144万元，决算数占预算数的184.62%；公务用车运行维护费预算数670万元，决算数524万元，决算数占预算数的78.21%；公务接待支出预算数393万元，决算数334万元，决算数占预算的84.99%。</t>
  </si>
  <si>
    <t>附表十四:</t>
  </si>
  <si>
    <t>城步县2023年政府性基金收入决算表</t>
  </si>
  <si>
    <t>项目名称</t>
  </si>
  <si>
    <t>一、政府性基金收入</t>
  </si>
  <si>
    <t>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</si>
  <si>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</si>
  <si>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</si>
  <si>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</si>
  <si>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</si>
  <si>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</si>
  <si>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国有土地收益基金收入</t>
  </si>
  <si>
    <t>农业土地开发资金收入</t>
  </si>
  <si>
    <t>城市基础设施配套费收入</t>
  </si>
  <si>
    <t>污水处理费收入</t>
  </si>
  <si>
    <t>二、政府性基金预算上级补助收入</t>
  </si>
  <si>
    <t xml:space="preserve">  政府性基金转移支付收入</t>
  </si>
  <si>
    <t>三、债务转贷收入</t>
  </si>
  <si>
    <t>四、调入资金</t>
  </si>
  <si>
    <t>一般公共预算调入</t>
  </si>
  <si>
    <t>其他调入</t>
  </si>
  <si>
    <t>五、上年结转</t>
  </si>
  <si>
    <t>合  计</t>
  </si>
  <si>
    <t>附表十五：</t>
  </si>
  <si>
    <t>城步县2023年政府性基金支出决算表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</si>
  <si>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</si>
  <si>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</si>
  <si>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</si>
  <si>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</si>
  <si>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</si>
  <si>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</si>
  <si>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</si>
  <si>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</si>
  <si>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</si>
  <si>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</si>
  <si>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</si>
  <si>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</si>
  <si>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</si>
  <si>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</si>
  <si>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</si>
  <si>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</si>
  <si>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</si>
  <si>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</si>
  <si>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</si>
  <si>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</si>
  <si>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</si>
  <si>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</si>
  <si>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</si>
  <si>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</si>
  <si>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</si>
  <si>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</si>
  <si>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</si>
  <si>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</si>
  <si>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</si>
  <si>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</si>
  <si>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</si>
  <si>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</si>
  <si>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</si>
  <si>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</si>
  <si>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</si>
  <si>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</si>
  <si>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</si>
  <si>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</si>
  <si>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</si>
  <si>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</si>
  <si>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</si>
  <si>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</si>
  <si>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</si>
  <si>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</si>
  <si>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</si>
  <si>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</si>
  <si>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</si>
  <si>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</si>
  <si>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</si>
  <si>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</si>
  <si>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</si>
  <si>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</si>
  <si>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</si>
  <si>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</si>
  <si>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</si>
  <si>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</si>
  <si>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</si>
  <si>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</si>
  <si>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</si>
  <si>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</si>
  <si>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</si>
  <si>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</si>
  <si>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</si>
  <si>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</si>
  <si>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</si>
  <si>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</si>
  <si>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</si>
  <si>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</si>
  <si>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</si>
  <si>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</si>
  <si>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</si>
  <si>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</si>
  <si>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</si>
  <si>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</si>
  <si>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</si>
  <si>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</si>
  <si>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</si>
  <si>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</si>
  <si>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</si>
  <si>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</si>
  <si>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</si>
  <si>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</si>
  <si>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</si>
  <si>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</si>
  <si>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</si>
  <si>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</si>
  <si>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</si>
  <si>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</si>
  <si>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</si>
  <si>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</si>
  <si>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</si>
  <si>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</si>
  <si>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</si>
  <si>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</si>
  <si>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</si>
  <si>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</si>
  <si>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</si>
  <si>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</si>
  <si>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</si>
  <si>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</si>
  <si>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</si>
  <si>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</si>
  <si>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</si>
  <si>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</si>
  <si>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</si>
  <si>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</si>
  <si>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</si>
  <si>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</si>
  <si>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</si>
  <si>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</si>
  <si>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</si>
  <si>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</si>
  <si>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</si>
  <si>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</si>
  <si>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</si>
  <si>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</si>
  <si>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</si>
  <si>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</si>
  <si>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</si>
  <si>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</si>
  <si>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</si>
  <si>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</si>
  <si>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</si>
  <si>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</si>
  <si>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</si>
  <si>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</si>
  <si>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</si>
  <si>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</si>
  <si>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</si>
  <si>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</si>
  <si>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</si>
  <si>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</si>
  <si>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</si>
  <si>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</si>
  <si>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</si>
  <si>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</si>
  <si>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</si>
  <si>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</si>
  <si>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</si>
  <si>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</si>
  <si>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</si>
  <si>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</si>
  <si>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</si>
  <si>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</si>
  <si>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</si>
  <si>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</si>
  <si>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</si>
  <si>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</si>
  <si>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</si>
  <si>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</si>
  <si>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</si>
  <si>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</si>
  <si>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</si>
  <si>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</si>
  <si>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金融调控支出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</si>
  <si>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</si>
  <si>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</si>
  <si>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</si>
  <si>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</si>
  <si>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</si>
  <si>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</si>
  <si>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</si>
  <si>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</si>
  <si>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</si>
  <si>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</si>
  <si>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</si>
  <si>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</si>
  <si>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</si>
  <si>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</si>
  <si>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</si>
  <si>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</si>
  <si>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</si>
  <si>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</si>
  <si>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</si>
  <si>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</si>
  <si>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</si>
  <si>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</si>
  <si>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</si>
  <si>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</si>
  <si>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</si>
  <si>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</si>
  <si>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</si>
  <si>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</si>
  <si>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</si>
  <si>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</si>
  <si>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</si>
  <si>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</si>
  <si>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</si>
  <si>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</si>
  <si>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</si>
  <si>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</si>
  <si>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</si>
  <si>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</si>
  <si>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</si>
  <si>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</si>
  <si>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</si>
  <si>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</si>
  <si>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</si>
  <si>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</si>
  <si>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</si>
  <si>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</si>
  <si>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</si>
  <si>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</si>
  <si>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</si>
  <si>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</si>
  <si>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</si>
  <si>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</si>
  <si>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</si>
  <si>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</si>
  <si>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</si>
  <si>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</si>
  <si>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</si>
  <si>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</si>
  <si>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</si>
  <si>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</si>
  <si>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</si>
  <si>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</si>
  <si>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</si>
  <si>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</si>
  <si>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</si>
  <si>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</si>
  <si>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</si>
  <si>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</si>
  <si>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</si>
  <si>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</si>
  <si>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</si>
  <si>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</si>
  <si>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</si>
  <si>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</si>
  <si>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</si>
  <si>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</si>
  <si>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</si>
  <si>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</si>
  <si>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</si>
  <si>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</si>
  <si>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</si>
  <si>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上解支出</t>
  </si>
  <si>
    <t>结转下年</t>
  </si>
  <si>
    <t>附表十六:</t>
  </si>
  <si>
    <t>城步县本级2023年政府性基金收入决算表</t>
  </si>
  <si>
    <t>预算数</t>
  </si>
  <si>
    <t>预算调整数</t>
  </si>
  <si>
    <t>政府性基金收入</t>
  </si>
  <si>
    <t>其他政府性基金收入</t>
  </si>
  <si>
    <t>附表十七：</t>
  </si>
  <si>
    <t>城步县本级2023年政府性基金支出决算表</t>
  </si>
  <si>
    <t>调整预算数</t>
  </si>
  <si>
    <t xml:space="preserve">    用于巩固脱贫衔接乡村振兴的彩票公益金支出</t>
  </si>
  <si>
    <t>附表十八;</t>
  </si>
  <si>
    <t>城步县2023年政府性基金转移支付预算分项目决算表</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</si>
  <si>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</si>
  <si>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</si>
  <si>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</si>
  <si>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</si>
  <si>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</si>
  <si>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</si>
  <si>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</si>
  <si>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</si>
  <si>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金融支出</t>
  </si>
  <si>
    <t>注:2023年我县无政府性基金转移支付</t>
  </si>
  <si>
    <t>附表十九;</t>
  </si>
  <si>
    <t>城步县2023年政府性基金转移支付预算分地区决算表</t>
  </si>
  <si>
    <t>小  计</t>
  </si>
  <si>
    <t>转移支付</t>
  </si>
  <si>
    <t>附表二十：</t>
  </si>
  <si>
    <t>城步县2023年社会保险基金收入决算表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</si>
  <si>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</si>
  <si>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</si>
  <si>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</si>
  <si>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</si>
  <si>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</si>
  <si>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</si>
  <si>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</si>
  <si>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</si>
  <si>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一、本年收入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</si>
  <si>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</si>
  <si>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</si>
  <si>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</si>
  <si>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</si>
  <si>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</si>
  <si>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</si>
  <si>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中央调剂资金收入</t>
  </si>
  <si>
    <t>二、上年结余</t>
  </si>
  <si>
    <t>三、合  计</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</si>
  <si>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 </t>
  </si>
  <si>
    <t xml:space="preserve"> 附表二十一：</t>
  </si>
  <si>
    <t>城步县2023年社会保险基金支出决算总表</t>
  </si>
  <si>
    <t>一、支出</t>
  </si>
  <si>
    <t xml:space="preserve">   其中:社会保险待遇支出</t>
  </si>
  <si>
    <t xml:space="preserve">        转移支出</t>
  </si>
  <si>
    <t xml:space="preserve">        其他支出</t>
  </si>
  <si>
    <t xml:space="preserve">        中央调剂资金支出</t>
  </si>
  <si>
    <t>二、本年收支结余</t>
  </si>
  <si>
    <t>三、年末滚存结余</t>
  </si>
  <si>
    <t>四、合  计</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</si>
  <si>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 </t>
  </si>
  <si>
    <t>附表二十二：</t>
  </si>
  <si>
    <t>城步县本级2023年社会保险基金收入决算表</t>
  </si>
  <si>
    <t xml:space="preserve"> 附表二十三：</t>
  </si>
  <si>
    <t>城步县本级2023年社会保险基金支出决算总表</t>
  </si>
  <si>
    <t>附表二十四:</t>
  </si>
  <si>
    <r>
      <rPr>
        <b/>
        <sz val="18"/>
        <rFont val="宋体"/>
        <charset val="134"/>
      </rPr>
      <t>城步县</t>
    </r>
    <r>
      <rPr>
        <b/>
        <sz val="18"/>
        <rFont val="Times New Roman"/>
        <charset val="134"/>
      </rPr>
      <t>2023</t>
    </r>
    <r>
      <rPr>
        <b/>
        <sz val="18"/>
        <rFont val="宋体"/>
        <charset val="134"/>
      </rPr>
      <t>年国有资本经营收入决算表</t>
    </r>
  </si>
  <si>
    <t>一、利润收入</t>
  </si>
  <si>
    <r>
      <rPr>
        <sz val="12"/>
        <rFont val="Times New Roman"/>
        <charset val="0"/>
      </rPr>
      <t xml:space="preserve">         </t>
    </r>
    <r>
      <rPr>
        <sz val="12"/>
        <rFont val="宋体"/>
        <charset val="134"/>
      </rPr>
      <t>有色冶金采掘企业利润收入</t>
    </r>
  </si>
  <si>
    <t xml:space="preserve">    投资服务企业利润收入</t>
  </si>
  <si>
    <t>二、股利、利息收入</t>
  </si>
  <si>
    <t xml:space="preserve">    金融企业股利、股息收入</t>
  </si>
  <si>
    <t>三、产权转让收入</t>
  </si>
  <si>
    <t>四、清算收入</t>
  </si>
  <si>
    <t>其他国有资本经营收入</t>
  </si>
  <si>
    <t>本年收入合计</t>
  </si>
  <si>
    <t>上年结转</t>
  </si>
  <si>
    <t>收入总计</t>
  </si>
  <si>
    <t>附表二十五:</t>
  </si>
  <si>
    <r>
      <rPr>
        <b/>
        <sz val="18"/>
        <rFont val="宋体"/>
        <charset val="134"/>
      </rPr>
      <t>城步县</t>
    </r>
    <r>
      <rPr>
        <b/>
        <sz val="18"/>
        <rFont val="Times New Roman"/>
        <charset val="134"/>
      </rPr>
      <t>2023</t>
    </r>
    <r>
      <rPr>
        <b/>
        <sz val="18"/>
        <rFont val="宋体"/>
        <charset val="134"/>
      </rPr>
      <t>年国有资本经营支出决算表</t>
    </r>
  </si>
  <si>
    <t>一、解决历史遗留问题及改革成本支出</t>
  </si>
  <si>
    <t>二、国有企业资本金注入</t>
  </si>
  <si>
    <t xml:space="preserve">     公益性设施投资支出</t>
  </si>
  <si>
    <t xml:space="preserve">     支持科技进步支出</t>
  </si>
  <si>
    <t>三、国有企业政策性补贴</t>
  </si>
  <si>
    <t>四、金融国有资本经营预算支出</t>
  </si>
  <si>
    <t>五、其他国有资本经营预算支出</t>
  </si>
  <si>
    <t>本年支出合计</t>
  </si>
  <si>
    <r>
      <rPr>
        <sz val="12"/>
        <rFont val="Times New Roman"/>
        <charset val="0"/>
      </rPr>
      <t xml:space="preserve">    </t>
    </r>
    <r>
      <rPr>
        <sz val="12"/>
        <rFont val="宋体"/>
        <charset val="134"/>
      </rPr>
      <t>调出资金</t>
    </r>
  </si>
  <si>
    <t>支出总计</t>
  </si>
  <si>
    <t>附表二十三:</t>
  </si>
  <si>
    <t>附表二十六:</t>
  </si>
  <si>
    <r>
      <rPr>
        <b/>
        <sz val="18"/>
        <rFont val="宋体"/>
        <charset val="134"/>
      </rPr>
      <t>隆回县</t>
    </r>
    <r>
      <rPr>
        <b/>
        <sz val="18"/>
        <rFont val="宋体"/>
        <charset val="134"/>
      </rPr>
      <t>本级</t>
    </r>
    <r>
      <rPr>
        <b/>
        <sz val="18"/>
        <rFont val="Times New Roman"/>
        <charset val="0"/>
      </rPr>
      <t>2018</t>
    </r>
    <r>
      <rPr>
        <b/>
        <sz val="18"/>
        <rFont val="宋体"/>
        <charset val="134"/>
      </rPr>
      <t>年国有资本经营收入决算表</t>
    </r>
  </si>
  <si>
    <r>
      <rPr>
        <b/>
        <sz val="18"/>
        <rFont val="宋体"/>
        <charset val="134"/>
      </rPr>
      <t>城步县本级</t>
    </r>
    <r>
      <rPr>
        <b/>
        <sz val="18"/>
        <rFont val="Times New Roman"/>
        <charset val="134"/>
      </rPr>
      <t>2023</t>
    </r>
    <r>
      <rPr>
        <b/>
        <sz val="18"/>
        <rFont val="宋体"/>
        <charset val="134"/>
      </rPr>
      <t>年国有资本经营收入决算表</t>
    </r>
  </si>
  <si>
    <r>
      <rPr>
        <sz val="10"/>
        <rFont val="宋体"/>
        <charset val="134"/>
      </rPr>
      <t>收</t>
    </r>
    <r>
      <rPr>
        <sz val="10"/>
        <rFont val="Times New Roman"/>
        <charset val="0"/>
      </rPr>
      <t xml:space="preserve">  </t>
    </r>
    <r>
      <rPr>
        <sz val="10"/>
        <rFont val="宋体"/>
        <charset val="134"/>
      </rPr>
      <t>入</t>
    </r>
  </si>
  <si>
    <r>
      <rPr>
        <sz val="10"/>
        <rFont val="宋体"/>
        <charset val="134"/>
      </rPr>
      <t>金额</t>
    </r>
  </si>
  <si>
    <r>
      <rPr>
        <sz val="10"/>
        <rFont val="Times New Roman"/>
        <charset val="0"/>
      </rPr>
      <t xml:space="preserve">         </t>
    </r>
    <r>
      <rPr>
        <sz val="10"/>
        <rFont val="宋体"/>
        <charset val="134"/>
      </rPr>
      <t>有色冶金采掘企业利润收入</t>
    </r>
  </si>
  <si>
    <t>五、其他国有资本经营收入</t>
  </si>
  <si>
    <r>
      <rPr>
        <b/>
        <sz val="10"/>
        <rFont val="宋体"/>
        <charset val="134"/>
      </rPr>
      <t>收入总计</t>
    </r>
  </si>
  <si>
    <r>
      <rPr>
        <sz val="10"/>
        <rFont val="宋体"/>
        <charset val="134"/>
      </rPr>
      <t>注:201</t>
    </r>
    <r>
      <rPr>
        <sz val="10"/>
        <rFont val="宋体"/>
        <charset val="134"/>
      </rPr>
      <t>8</t>
    </r>
    <r>
      <rPr>
        <sz val="10"/>
        <rFont val="宋体"/>
        <charset val="134"/>
      </rPr>
      <t>年没有国有资本经营收入</t>
    </r>
  </si>
  <si>
    <t>附表二十七:</t>
  </si>
  <si>
    <r>
      <rPr>
        <b/>
        <sz val="18"/>
        <rFont val="宋体"/>
        <charset val="134"/>
      </rPr>
      <t>城步县本级</t>
    </r>
    <r>
      <rPr>
        <b/>
        <sz val="18"/>
        <rFont val="Times New Roman"/>
        <charset val="134"/>
      </rPr>
      <t>2023</t>
    </r>
    <r>
      <rPr>
        <b/>
        <sz val="18"/>
        <rFont val="宋体"/>
        <charset val="134"/>
      </rPr>
      <t>年国有资本经营支出决算表</t>
    </r>
  </si>
  <si>
    <t>预算科目</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</si>
  <si>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</si>
  <si>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</si>
  <si>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</si>
  <si>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</si>
  <si>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</si>
  <si>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</si>
  <si>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</si>
  <si>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</si>
  <si>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</si>
  <si>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</si>
  <si>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</si>
  <si>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</si>
  <si>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</si>
  <si>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</si>
  <si>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</si>
  <si>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</si>
  <si>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</si>
  <si>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</si>
  <si>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</si>
  <si>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</si>
  <si>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</si>
  <si>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</si>
  <si>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</si>
  <si>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</si>
  <si>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</si>
  <si>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</si>
  <si>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附表二十八:</t>
  </si>
  <si>
    <t xml:space="preserve">城步县2023年国有资本经营预算对下安排转移支付表 </t>
  </si>
  <si>
    <r>
      <rPr>
        <sz val="10"/>
        <rFont val="宋体"/>
        <charset val="134"/>
      </rPr>
      <t>支</t>
    </r>
    <r>
      <rPr>
        <sz val="10"/>
        <rFont val="Times New Roman"/>
        <charset val="0"/>
      </rPr>
      <t xml:space="preserve">  </t>
    </r>
    <r>
      <rPr>
        <sz val="10"/>
        <rFont val="宋体"/>
        <charset val="134"/>
      </rPr>
      <t>出</t>
    </r>
  </si>
  <si>
    <t>金额</t>
  </si>
  <si>
    <r>
      <rPr>
        <sz val="10"/>
        <rFont val="Times New Roman"/>
        <charset val="0"/>
      </rPr>
      <t xml:space="preserve">    </t>
    </r>
    <r>
      <rPr>
        <sz val="10"/>
        <rFont val="宋体"/>
        <charset val="134"/>
      </rPr>
      <t>调出资金</t>
    </r>
  </si>
  <si>
    <t>注:2023年我县无国有资本经营预算对下安排转移支付。</t>
  </si>
  <si>
    <t>附表二十九:</t>
  </si>
  <si>
    <r>
      <rPr>
        <b/>
        <sz val="18"/>
        <rFont val="宋体"/>
        <charset val="134"/>
      </rPr>
      <t>城步县</t>
    </r>
    <r>
      <rPr>
        <b/>
        <sz val="18"/>
        <rFont val="Times New Roman"/>
        <charset val="134"/>
      </rPr>
      <t>2023</t>
    </r>
    <r>
      <rPr>
        <b/>
        <sz val="18"/>
        <rFont val="宋体"/>
        <charset val="134"/>
      </rPr>
      <t>年政府一般债务限额和余额情况表</t>
    </r>
  </si>
  <si>
    <t>地区</t>
  </si>
  <si>
    <t>地方政府债务限额</t>
  </si>
  <si>
    <t>地方政府债务余额</t>
  </si>
  <si>
    <t>一般债务</t>
  </si>
  <si>
    <t>城步县</t>
  </si>
  <si>
    <t>附表三十:</t>
  </si>
  <si>
    <r>
      <rPr>
        <b/>
        <sz val="18"/>
        <rFont val="宋体"/>
        <charset val="134"/>
      </rPr>
      <t>城步县</t>
    </r>
    <r>
      <rPr>
        <b/>
        <sz val="18"/>
        <rFont val="Times New Roman"/>
        <charset val="134"/>
      </rPr>
      <t>2023</t>
    </r>
    <r>
      <rPr>
        <b/>
        <sz val="18"/>
        <rFont val="宋体"/>
        <charset val="134"/>
      </rPr>
      <t>年政府专项债务限额和余额情况表</t>
    </r>
  </si>
  <si>
    <t>专项债务</t>
  </si>
  <si>
    <t>DEBT_T_XXGK_ZQSY</t>
  </si>
  <si>
    <t xml:space="preserve"> AND T.AD_CODE_GK=430529 AND T.SET_YEAR_GK=2024</t>
  </si>
  <si>
    <t>AD_CODE_GK#430529</t>
  </si>
  <si>
    <t>AD_CODE#430529</t>
  </si>
  <si>
    <t>AD_NAME#430529 城步苗族自治县</t>
  </si>
  <si>
    <t>SET_YEAR_GK#2024</t>
  </si>
  <si>
    <t>SET_YEAR#2023</t>
  </si>
  <si>
    <t>XM_NAME#</t>
  </si>
  <si>
    <t>XM_CODE#</t>
  </si>
  <si>
    <t>XMLX_NAME#</t>
  </si>
  <si>
    <t>ZGBM_NAME#</t>
  </si>
  <si>
    <t>AG_NAME#</t>
  </si>
  <si>
    <t>ZWLB_NAME#</t>
  </si>
  <si>
    <t>ZQGM_AMT#</t>
  </si>
  <si>
    <t>FX_DATE#</t>
  </si>
  <si>
    <t>XM_ID#</t>
  </si>
  <si>
    <t>XMLX_ID#</t>
  </si>
  <si>
    <t>ZGBM_CODE#</t>
  </si>
  <si>
    <t>AG_CODE#</t>
  </si>
  <si>
    <t>ZWLB_ID#</t>
  </si>
  <si>
    <t>附表三十一：</t>
  </si>
  <si>
    <t>城步县2023年地方政府债券使用情况表</t>
  </si>
  <si>
    <t>单位：亿元</t>
  </si>
  <si>
    <t>项目编号</t>
  </si>
  <si>
    <t>项目领域</t>
  </si>
  <si>
    <t>项目主管部门</t>
  </si>
  <si>
    <t>项目实施单位</t>
  </si>
  <si>
    <t>债券性质</t>
  </si>
  <si>
    <t>债券规模</t>
  </si>
  <si>
    <t>发行时间（年/月）</t>
  </si>
  <si>
    <t>VALID#</t>
  </si>
  <si>
    <t>城步苗族自治县城北农副产品冷链物流园项目</t>
  </si>
  <si>
    <t>P22430529-0022</t>
  </si>
  <si>
    <t>城乡冷链等物流基础设施</t>
  </si>
  <si>
    <t>其他部门</t>
  </si>
  <si>
    <t>城步苗族自治县商务局</t>
  </si>
  <si>
    <t>其他领域专项债券</t>
  </si>
  <si>
    <t>2023-07</t>
  </si>
  <si>
    <t>EDCEEEFEDA4B76E3E0534209680A76EB</t>
  </si>
  <si>
    <t>81801</t>
  </si>
  <si>
    <t>999</t>
  </si>
  <si>
    <t>999193</t>
  </si>
  <si>
    <t>020299</t>
  </si>
  <si>
    <t>城步苗族自治县人民医院发热门诊大楼建设项目</t>
  </si>
  <si>
    <t>P22430529-0021</t>
  </si>
  <si>
    <t>公立医院</t>
  </si>
  <si>
    <t>卫生</t>
  </si>
  <si>
    <t>城步苗族自治县卫生健康局</t>
  </si>
  <si>
    <t>EDCEAD82A03542AEE0534209680A606A</t>
  </si>
  <si>
    <t>1201</t>
  </si>
  <si>
    <t>361</t>
  </si>
  <si>
    <t>361014</t>
  </si>
  <si>
    <t>城步苗族自治县城市生活垃圾中转站建设项目</t>
  </si>
  <si>
    <t>P22430529-0023</t>
  </si>
  <si>
    <t>垃圾处理（城镇）</t>
  </si>
  <si>
    <t>城步苗族自治县城市管理和综合执法局</t>
  </si>
  <si>
    <t>EDCEB459880778BAE0534209680AA6C7</t>
  </si>
  <si>
    <t>040407</t>
  </si>
  <si>
    <t>999194</t>
  </si>
  <si>
    <t>城步苗族自治县县城供水第二水源建设项目</t>
  </si>
  <si>
    <t>P22430529-0019</t>
  </si>
  <si>
    <t>其他农林水利建设</t>
  </si>
  <si>
    <t>建设</t>
  </si>
  <si>
    <t>城步苗族自治县住房和城乡建设局</t>
  </si>
  <si>
    <t>EDCE339B13FD013EE0534209680AAF93</t>
  </si>
  <si>
    <t>1599</t>
  </si>
  <si>
    <t>333</t>
  </si>
  <si>
    <t>333001</t>
  </si>
  <si>
    <t>注：本表反映上一年度新增地方政府债券资金使用情况，由县级以上地方各级财政部门在同级人民代表大会常务委员会批准决算后二十日内公开。</t>
  </si>
  <si>
    <t>DEBT_T_XXGK_FX_HBFXJS</t>
  </si>
  <si>
    <t>XM_TYPE#</t>
  </si>
  <si>
    <t>AD_BDQ#</t>
  </si>
  <si>
    <t>AD_BJ#</t>
  </si>
  <si>
    <t>ROW_NUM#</t>
  </si>
  <si>
    <t>附表三十二：</t>
  </si>
  <si>
    <t>城步县2023年政府债务发行及还本付息情况表</t>
  </si>
  <si>
    <t>本地区</t>
  </si>
  <si>
    <t>本级</t>
  </si>
  <si>
    <t>YE_Y2</t>
  </si>
  <si>
    <t>一、2022年末地方政府债务余额</t>
  </si>
  <si>
    <t>YBYE_Y2</t>
  </si>
  <si>
    <t xml:space="preserve">  其中：一般债务</t>
  </si>
  <si>
    <t>ZXYE_Y2</t>
  </si>
  <si>
    <t xml:space="preserve">     专项债务</t>
  </si>
  <si>
    <t>XE_Y2</t>
  </si>
  <si>
    <t>二、2022年地方政府债务限额</t>
  </si>
  <si>
    <t>YBXE_Y2</t>
  </si>
  <si>
    <t>ZXXE_Y2</t>
  </si>
  <si>
    <t>FXYB</t>
  </si>
  <si>
    <t>三、2023年地方政府债务发行决算数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</si>
  <si>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</si>
  <si>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</si>
  <si>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</si>
  <si>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</si>
  <si>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</si>
  <si>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</si>
  <si>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</si>
  <si>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</si>
  <si>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</si>
  <si>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</si>
  <si>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</si>
  <si>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</si>
  <si>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</si>
  <si>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</si>
  <si>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四、2023年地方政府债务还本决算数</t>
  </si>
  <si>
    <t>YBHB_Y1</t>
  </si>
  <si>
    <t xml:space="preserve">     一般债务</t>
  </si>
  <si>
    <t>ZXHB_Y1</t>
  </si>
  <si>
    <t>FX_Y1</t>
  </si>
  <si>
    <t>五、2023年地方政府债务付息决算数</t>
  </si>
  <si>
    <t>YBFX_Y1</t>
  </si>
  <si>
    <t>ZXFX_Y1</t>
  </si>
  <si>
    <t>YE_Y1</t>
  </si>
  <si>
    <t>六、2023年末地方政府债务余额决算数</t>
  </si>
  <si>
    <t>YBYE_Y1</t>
  </si>
  <si>
    <t>ZXYE_Y1</t>
  </si>
  <si>
    <t>XE_Y1</t>
  </si>
  <si>
    <t>七、2023年地方政府债务限额</t>
  </si>
  <si>
    <t>YBXE_Y1</t>
  </si>
  <si>
    <t>ZXXE_Y1</t>
  </si>
  <si>
    <t>注：本表由县级以上地方各级财政部门在同级人民代表大会常务委员会批准决算后二十日内公开，反映上一年度本地区、本级地方政府债务限额及余额决算数。</t>
  </si>
  <si>
    <t>附表三十三:</t>
  </si>
  <si>
    <t>城步县2023年重大投资安排情况表</t>
  </si>
  <si>
    <t>项目说明</t>
  </si>
  <si>
    <t>2023年专项安排</t>
  </si>
  <si>
    <t>备注</t>
  </si>
  <si>
    <t>旅游产业引导资金</t>
  </si>
  <si>
    <t>园区工业发展资金预安排</t>
  </si>
  <si>
    <t>科技专项（含奶业发展基金200万）</t>
  </si>
  <si>
    <t>公路水毁修复、危桥改造和道路养护等公路建设县级配套资金</t>
  </si>
  <si>
    <t>生态建设支出（含污水处理费1752万元，垃圾无害化运营费507万元，垃圾清扫清运和环卫经费804万元,南山、丹口等乡镇污水处理厂污水处理运行费及管理费500元）</t>
  </si>
  <si>
    <t>城市建设支出</t>
  </si>
  <si>
    <t>重点项目工程款</t>
  </si>
  <si>
    <t>会议室改造经费</t>
  </si>
  <si>
    <t>附表三十四：</t>
  </si>
  <si>
    <r>
      <rPr>
        <b/>
        <sz val="18"/>
        <color theme="1"/>
        <rFont val="宋体"/>
        <charset val="134"/>
      </rPr>
      <t>城步县</t>
    </r>
    <r>
      <rPr>
        <b/>
        <sz val="18"/>
        <color theme="1"/>
        <rFont val="Times New Roman"/>
        <charset val="134"/>
      </rPr>
      <t>2023</t>
    </r>
    <r>
      <rPr>
        <b/>
        <sz val="18"/>
        <color theme="1"/>
        <rFont val="宋体"/>
        <charset val="134"/>
      </rPr>
      <t>年衔接资金与统筹整合使用财政涉农资金项目情况明细表</t>
    </r>
  </si>
  <si>
    <t>序号</t>
  </si>
  <si>
    <t>项目批准
文号</t>
  </si>
  <si>
    <t>项目所属任务方向</t>
  </si>
  <si>
    <t>主管单位</t>
  </si>
  <si>
    <t>实施单位</t>
  </si>
  <si>
    <t>建设地点</t>
  </si>
  <si>
    <t>项目类别</t>
  </si>
  <si>
    <t>项目建设内容</t>
  </si>
  <si>
    <t>项目金额</t>
  </si>
  <si>
    <t>项目建设计划开始日期</t>
  </si>
  <si>
    <t>项目建设计划完工日期</t>
  </si>
  <si>
    <t>绩效目标</t>
  </si>
  <si>
    <t>项目受益
总户数和总人数</t>
  </si>
  <si>
    <t>受益贫困总户数和总人数</t>
  </si>
  <si>
    <t>群众参与和利益联结机制</t>
  </si>
  <si>
    <t>资金来源及级次</t>
  </si>
  <si>
    <t>支出规模</t>
  </si>
  <si>
    <t>支出进度</t>
  </si>
  <si>
    <t>项目当前情况</t>
  </si>
  <si>
    <t>衔接资金</t>
  </si>
  <si>
    <t>其他整合资金</t>
  </si>
  <si>
    <t>项目施工状态</t>
  </si>
  <si>
    <t>资金拨付情况</t>
  </si>
  <si>
    <t>项目建设内容修改</t>
  </si>
  <si>
    <t>资金规模修改</t>
  </si>
  <si>
    <t>中央</t>
  </si>
  <si>
    <t>省级</t>
  </si>
  <si>
    <t>市级</t>
  </si>
  <si>
    <t>县级</t>
  </si>
  <si>
    <t>整合资金</t>
  </si>
  <si>
    <t>未完工</t>
  </si>
  <si>
    <t>已开工</t>
  </si>
  <si>
    <t>已完工</t>
  </si>
  <si>
    <t>总规模</t>
  </si>
  <si>
    <t>已支出</t>
  </si>
  <si>
    <t>未支出</t>
  </si>
  <si>
    <t>未拨付原因</t>
  </si>
  <si>
    <t>方案计划数</t>
  </si>
  <si>
    <t>实际数</t>
  </si>
  <si>
    <t>城委乡振组发【2022】19号</t>
  </si>
  <si>
    <t>乡村旅游</t>
  </si>
  <si>
    <t>巩固脱贫成果和乡村振兴</t>
  </si>
  <si>
    <t>县民政局</t>
  </si>
  <si>
    <t>儒林镇罗家水村</t>
  </si>
  <si>
    <t>产业发展</t>
  </si>
  <si>
    <t>罗家水村特色民宿建设</t>
  </si>
  <si>
    <t>发展乡村旅游，带动村民增收</t>
  </si>
  <si>
    <t>276/866</t>
  </si>
  <si>
    <t>29/115</t>
  </si>
  <si>
    <t>间接</t>
  </si>
  <si>
    <t>罗家水村农家乐等餐饮设施建设</t>
  </si>
  <si>
    <t>60/187</t>
  </si>
  <si>
    <t>20/56</t>
  </si>
  <si>
    <t>千年银杏景区游客配套服务设施建设</t>
  </si>
  <si>
    <t>112/323</t>
  </si>
  <si>
    <t>28/78</t>
  </si>
  <si>
    <t>千年银杏景区游客服务中心设施设备采购</t>
  </si>
  <si>
    <t>罗家水村下团、中团等区域亮化</t>
  </si>
  <si>
    <t>70/245</t>
  </si>
  <si>
    <t>22/63</t>
  </si>
  <si>
    <t>人居环境</t>
  </si>
  <si>
    <t>基础设施</t>
  </si>
  <si>
    <t>罗家水村中团片区山泉水引水管道设施、污水处理设施建设</t>
  </si>
  <si>
    <t>45/165</t>
  </si>
  <si>
    <t>18/52</t>
  </si>
  <si>
    <t>公共服务</t>
  </si>
  <si>
    <t>罗家水村游客活动广场等设施建设</t>
  </si>
  <si>
    <t>80/260</t>
  </si>
  <si>
    <t>22/65</t>
  </si>
  <si>
    <t>罗家水村下团片区公共停车场、水池水车等设施建设</t>
  </si>
  <si>
    <t>55/201</t>
  </si>
  <si>
    <t>15/54</t>
  </si>
  <si>
    <t>罗家水村村口公园道路铺设等设施建设</t>
  </si>
  <si>
    <t>罗家水村千年银杏景区周边设施建设</t>
  </si>
  <si>
    <t>罗家水村景区入口基础设施建设</t>
  </si>
  <si>
    <t>49/182</t>
  </si>
  <si>
    <t>12/45</t>
  </si>
  <si>
    <t>高速路口、县城到景区沿线宣传导视建设</t>
  </si>
  <si>
    <t>22/66</t>
  </si>
  <si>
    <t>村民发展养殖、种植、民宿餐饮等产业奖补</t>
  </si>
  <si>
    <t>直接</t>
  </si>
  <si>
    <t>罗家水村景区区域村民房屋提质改造</t>
  </si>
  <si>
    <t>村组道路</t>
  </si>
  <si>
    <t>罗家水村神山榜到村民服务中心村道拓宽</t>
  </si>
  <si>
    <t>89/321</t>
  </si>
  <si>
    <t>26/92</t>
  </si>
  <si>
    <t>城委乡振组发【2023】5号</t>
  </si>
  <si>
    <t>长安营镇</t>
  </si>
  <si>
    <t>长安营镇六马六甲村</t>
  </si>
  <si>
    <t>村容村貌改善方面的基础设施建设包括排水沟、水圳等</t>
  </si>
  <si>
    <t>提升村容村貌，提高群众满意度</t>
  </si>
  <si>
    <t>98/329</t>
  </si>
  <si>
    <t>32/112</t>
  </si>
  <si>
    <t>白毛坪镇</t>
  </si>
  <si>
    <t>白毛坪镇卡田村</t>
  </si>
  <si>
    <t>白毛坪镇大横村</t>
  </si>
  <si>
    <t>白毛坪镇袁家山村</t>
  </si>
  <si>
    <t>78/238</t>
  </si>
  <si>
    <t>土桥农场</t>
  </si>
  <si>
    <t>土桥农场茅坪社区</t>
  </si>
  <si>
    <t>儒林镇</t>
  </si>
  <si>
    <t>儒林镇金水村</t>
  </si>
  <si>
    <t>农村改厕</t>
  </si>
  <si>
    <t>县乡村振兴局</t>
  </si>
  <si>
    <t>城财联【2023】14号</t>
  </si>
  <si>
    <t>县库区移民事务中心</t>
  </si>
  <si>
    <t>白毛坪镇歌舞村</t>
  </si>
  <si>
    <t>提高脱贫户、监测户子女技能素质</t>
  </si>
  <si>
    <t>全县致富带头人、农户技能培训</t>
  </si>
  <si>
    <t>为脱贫户、监测户发展产业增收提供保障</t>
  </si>
  <si>
    <t>完成农村厕所改造800座、公厕2座</t>
  </si>
  <si>
    <t>人安饮水</t>
  </si>
  <si>
    <t>解决脱贫户产业发展资金困难</t>
  </si>
  <si>
    <t>260/910</t>
  </si>
  <si>
    <t>26/91</t>
  </si>
  <si>
    <t>种植业</t>
  </si>
  <si>
    <t>解决监测对象劳动力就业</t>
  </si>
  <si>
    <t>加工业</t>
  </si>
  <si>
    <t>带动群众就近就业2000人</t>
  </si>
  <si>
    <t>带动村级集体经济发展</t>
  </si>
  <si>
    <t>儒林镇双溪桥村</t>
  </si>
  <si>
    <t>带动20000群众增收</t>
  </si>
  <si>
    <t>1276/3425</t>
  </si>
  <si>
    <t>带动15000群众增收</t>
  </si>
  <si>
    <t>农田水利</t>
  </si>
  <si>
    <t>带动5000群众增收</t>
  </si>
  <si>
    <t>320/1125</t>
  </si>
  <si>
    <t>82/289</t>
  </si>
  <si>
    <t>带动3000群众增收</t>
  </si>
  <si>
    <t>基地建设</t>
  </si>
  <si>
    <t>带动6000群众增收</t>
  </si>
  <si>
    <t>改善沿线群众出行条件，带动乡村旅游发展</t>
  </si>
  <si>
    <t>兰蓉乡尖头田村</t>
  </si>
  <si>
    <t>光伏发电</t>
  </si>
  <si>
    <t>五团镇中山社区</t>
  </si>
  <si>
    <t>五团镇腾坪村</t>
  </si>
  <si>
    <t>36/129</t>
  </si>
  <si>
    <t>丹口镇泉洲村</t>
  </si>
  <si>
    <t>茅坪镇大古</t>
  </si>
  <si>
    <t>儒林镇大桥村</t>
  </si>
  <si>
    <t>汀坪乡大候村</t>
  </si>
  <si>
    <t>汀坪乡杨梅村</t>
  </si>
  <si>
    <t>改善群众生产生活条件</t>
  </si>
  <si>
    <t>480/1681</t>
  </si>
  <si>
    <t>42/147</t>
  </si>
  <si>
    <t>白毛坪镇胜利村</t>
  </si>
  <si>
    <t>22/78</t>
  </si>
  <si>
    <t>丹口镇双龙村</t>
  </si>
  <si>
    <t>西岩镇资水村</t>
  </si>
  <si>
    <t>白毛坪镇白毛坪村</t>
  </si>
  <si>
    <t>62/217</t>
  </si>
  <si>
    <t>17/65</t>
  </si>
  <si>
    <t>五团镇初水村</t>
  </si>
  <si>
    <t>长安营镇大寨村</t>
  </si>
  <si>
    <t>蒋坊乡太和村</t>
  </si>
  <si>
    <t>丹口镇永平村</t>
  </si>
  <si>
    <t>儒林镇甘溪村</t>
  </si>
  <si>
    <t>儒林镇苗岭村</t>
  </si>
  <si>
    <t>汀坪乡龙塘村</t>
  </si>
  <si>
    <t>雨露计划</t>
  </si>
  <si>
    <t>3333/11230</t>
  </si>
  <si>
    <t>技能培训</t>
  </si>
  <si>
    <t>1800/6280</t>
  </si>
  <si>
    <t>1350/4850</t>
  </si>
  <si>
    <t>贷款贴息</t>
  </si>
  <si>
    <t>6373/22513</t>
  </si>
  <si>
    <t>410/1420</t>
  </si>
  <si>
    <t>268/923</t>
  </si>
  <si>
    <t>产业奖补</t>
  </si>
  <si>
    <t>公益性岗位</t>
  </si>
  <si>
    <t>601/2135</t>
  </si>
  <si>
    <t>帮扶车间</t>
  </si>
  <si>
    <t>县就业局
县乡村振兴局</t>
  </si>
  <si>
    <t>7260/25421</t>
  </si>
  <si>
    <t>726/2540</t>
  </si>
  <si>
    <t>集体经济</t>
  </si>
  <si>
    <t>3250/11379</t>
  </si>
  <si>
    <t>620/2248</t>
  </si>
  <si>
    <t>县农水局</t>
  </si>
  <si>
    <t>养殖业</t>
  </si>
  <si>
    <t>县畜牧水产事务中心</t>
  </si>
  <si>
    <t>385/1351</t>
  </si>
  <si>
    <t>110/385</t>
  </si>
  <si>
    <t>县农业农村水利局</t>
  </si>
  <si>
    <t>600/2015</t>
  </si>
  <si>
    <t>122/429</t>
  </si>
  <si>
    <t>县交通局</t>
  </si>
  <si>
    <t>7875/27580</t>
  </si>
  <si>
    <t>1822/6377</t>
  </si>
  <si>
    <t>12580/44032</t>
  </si>
  <si>
    <t>2322/8230</t>
  </si>
  <si>
    <t>3223/11630</t>
  </si>
  <si>
    <t>98/480</t>
  </si>
  <si>
    <t>城委乡振组发【2023】7号</t>
  </si>
  <si>
    <t>以工代赈</t>
  </si>
  <si>
    <t>县发改局</t>
  </si>
  <si>
    <t>威溪乡</t>
  </si>
  <si>
    <t>改善1000亩农田灌溉用水</t>
  </si>
  <si>
    <t>少数民族发展</t>
  </si>
  <si>
    <t>解决16村民生活用水</t>
  </si>
  <si>
    <t>180/635</t>
  </si>
  <si>
    <t>带动1500群众增收</t>
  </si>
  <si>
    <t>兰蓉乡</t>
  </si>
  <si>
    <t>兰蓉乡新寨村</t>
  </si>
  <si>
    <t>带动1000群众增收</t>
  </si>
  <si>
    <t>兰蓉乡水源村</t>
  </si>
  <si>
    <t>带动900群众增收</t>
  </si>
  <si>
    <t>兰蓉乡青云村</t>
  </si>
  <si>
    <t>带动800群众增收</t>
  </si>
  <si>
    <t>白毛坪</t>
  </si>
  <si>
    <t>白毛坪镇和平村</t>
  </si>
  <si>
    <t>带动600群众增收</t>
  </si>
  <si>
    <t>带动300群众增收</t>
  </si>
  <si>
    <t>40/142</t>
  </si>
  <si>
    <t>10/36</t>
  </si>
  <si>
    <t>白毛坪镇白毛坪社区</t>
  </si>
  <si>
    <t>带动400群众增收</t>
  </si>
  <si>
    <t>带动500群众增收</t>
  </si>
  <si>
    <t>产业道路</t>
  </si>
  <si>
    <t>丹口镇</t>
  </si>
  <si>
    <t>丹口镇丹口村</t>
  </si>
  <si>
    <t>茅坪镇</t>
  </si>
  <si>
    <t>茅坪镇高坪村</t>
  </si>
  <si>
    <t>88/308</t>
  </si>
  <si>
    <t>28/95</t>
  </si>
  <si>
    <t>茅坪镇金兴村</t>
  </si>
  <si>
    <t>带动2000群众增收</t>
  </si>
  <si>
    <t>汀坪乡</t>
  </si>
  <si>
    <t>汀坪乡金童山村</t>
  </si>
  <si>
    <t>汀坪乡隘上村</t>
  </si>
  <si>
    <t>汀坪乡蓬瀛村</t>
  </si>
  <si>
    <t>68/239</t>
  </si>
  <si>
    <t>西岩镇</t>
  </si>
  <si>
    <t>西岩镇江石村</t>
  </si>
  <si>
    <t>西岩镇花桥村</t>
  </si>
  <si>
    <t>带动200群众增收</t>
  </si>
  <si>
    <t>长安营</t>
  </si>
  <si>
    <t>长安营镇长安营村</t>
  </si>
  <si>
    <t>长安营镇长坪村</t>
  </si>
  <si>
    <t>蒋坊乡</t>
  </si>
  <si>
    <t>蒋坊乡竹联村</t>
  </si>
  <si>
    <t>蒋坊乡大同村</t>
  </si>
  <si>
    <t>带动1100群众增收</t>
  </si>
  <si>
    <t>五团镇</t>
  </si>
  <si>
    <t>五团镇巡头村</t>
  </si>
  <si>
    <t>威溪乡银杉村</t>
  </si>
  <si>
    <t>带动1300群众增收</t>
  </si>
  <si>
    <t>林道建设</t>
  </si>
  <si>
    <t>欠发达林场</t>
  </si>
  <si>
    <t>县林业局</t>
  </si>
  <si>
    <t>带动1800群众增收</t>
  </si>
  <si>
    <t>180/630</t>
  </si>
  <si>
    <t>32/65</t>
  </si>
  <si>
    <t>带动18000群众增收</t>
  </si>
  <si>
    <t>320/1128</t>
  </si>
  <si>
    <t>带动10000群众增收</t>
  </si>
  <si>
    <t>110/389</t>
  </si>
  <si>
    <t>欠发达农场</t>
  </si>
  <si>
    <t>土桥农场管理区</t>
  </si>
  <si>
    <t>150/529</t>
  </si>
  <si>
    <t>72/258</t>
  </si>
  <si>
    <t>土桥农场青龙社区</t>
  </si>
  <si>
    <t>土桥农场文田社区</t>
  </si>
  <si>
    <t>高素质农民培训</t>
  </si>
  <si>
    <t>科技教育</t>
  </si>
  <si>
    <t>60/218</t>
  </si>
  <si>
    <t>15/53</t>
  </si>
  <si>
    <t>提质整改</t>
  </si>
  <si>
    <t>485/1690</t>
  </si>
  <si>
    <t>城委乡振组发【2023】13号</t>
  </si>
  <si>
    <t>温井奶羊中心基础设施建设</t>
  </si>
  <si>
    <t>带动全县奶山羊产业发展</t>
  </si>
  <si>
    <t>儒林镇塔溪村</t>
  </si>
  <si>
    <t>儒林镇南门村</t>
  </si>
  <si>
    <t>丹口镇羊石村</t>
  </si>
  <si>
    <t>兰蓉乡会龙村</t>
  </si>
  <si>
    <t>白毛坪镇黄伞村</t>
  </si>
  <si>
    <t>蒋坊乡枧坪村</t>
  </si>
  <si>
    <t>西岩镇华升社区</t>
  </si>
  <si>
    <t>西岩镇陈石村</t>
  </si>
  <si>
    <t>1080/260</t>
  </si>
  <si>
    <t>西岩镇联合村</t>
  </si>
  <si>
    <t>西岩镇兴松村</t>
  </si>
  <si>
    <t>西岩镇杨田村</t>
  </si>
  <si>
    <t>西岩镇三合村</t>
  </si>
  <si>
    <t>汀坪乡长滩村</t>
  </si>
  <si>
    <t>丹口镇双顺村</t>
  </si>
  <si>
    <t>丹口镇仙鹅村</t>
  </si>
  <si>
    <t>长安营镇南山社区</t>
  </si>
  <si>
    <t>长安营镇蕨枝坪村</t>
  </si>
  <si>
    <t>长安营镇德胜村</t>
  </si>
  <si>
    <t>金紫乡</t>
  </si>
  <si>
    <t>金紫乡三江村</t>
  </si>
  <si>
    <t>金紫乡金龙村</t>
  </si>
  <si>
    <t>土桥农场管理区文田社区</t>
  </si>
  <si>
    <t>带动90群众增收</t>
  </si>
  <si>
    <t>带动150群众增收</t>
  </si>
  <si>
    <t>城委乡振组办发【2023】13号</t>
  </si>
  <si>
    <t>带动村级集体经济发展和20名劳动力就业</t>
  </si>
  <si>
    <t>汀坪乡团心寨村</t>
  </si>
  <si>
    <t>汀坪乡大水村</t>
  </si>
  <si>
    <t>改善1200群众出行</t>
  </si>
  <si>
    <t>蒋坊乡杉坊村</t>
  </si>
  <si>
    <t>带动180群众增收</t>
  </si>
  <si>
    <t>白毛坪镇白头坳村</t>
  </si>
  <si>
    <t>105/368</t>
  </si>
  <si>
    <t>道路建设</t>
  </si>
  <si>
    <t>汀坪乡安乐村</t>
  </si>
  <si>
    <t>改善50户群众居住条件</t>
  </si>
  <si>
    <t>五团镇茶园村</t>
  </si>
  <si>
    <t>改善200亩稻田灌溉困难</t>
  </si>
  <si>
    <t>应急预警</t>
  </si>
  <si>
    <t>对山洪灾害的机房及会商系统、视频监控进行更换及转移维护。</t>
  </si>
  <si>
    <t>提升全县水旱灾害防治能力</t>
  </si>
  <si>
    <t>水库除险</t>
  </si>
  <si>
    <t>对长岭冲水库进行除险加固处理。</t>
  </si>
  <si>
    <t>对金紫乡的温井、金紫江等7座水库进行防洪保安维修养护。</t>
  </si>
  <si>
    <t>白毛坪镇小寨村</t>
  </si>
  <si>
    <t>2、7、8组增加水源</t>
  </si>
  <si>
    <t>改善300群众出行</t>
  </si>
  <si>
    <t>小阳坪片改造水源，新建拦水坝、过滤池、蓄水池及管道安装</t>
  </si>
  <si>
    <t>12、18组新建蓄水池及管道</t>
  </si>
  <si>
    <t>改善200群众出行</t>
  </si>
  <si>
    <t>茅坪镇玺盆水村棕树园水库引水洞及闸门槽维修。</t>
  </si>
  <si>
    <t>改善100亩稻田灌溉困难</t>
  </si>
  <si>
    <t>对西岩镇的竹叶塘、大河江等10座水库进行防洪保安维修养护。</t>
  </si>
  <si>
    <t>五团镇腊里村</t>
  </si>
  <si>
    <t>1组维修蓄水池，增加水源</t>
  </si>
  <si>
    <t>丹口镇信石村</t>
  </si>
  <si>
    <t>石灰寨片新修水源沉淀池、蓄水池及管道改造</t>
  </si>
  <si>
    <t>2、3、4、8、9组增加水源</t>
  </si>
  <si>
    <t>龙塘村渠道600米</t>
  </si>
  <si>
    <t>改善1500群众饮水困难</t>
  </si>
  <si>
    <t>金紫乡金山社区
星火村城步二中三江村</t>
  </si>
  <si>
    <t>金山社区、星火村、城步二中、三江村小型农田水利设施、14宗</t>
  </si>
  <si>
    <t>改善1000群众出行</t>
  </si>
  <si>
    <t>西岩镇杨家山村
江石村</t>
  </si>
  <si>
    <t>杨家山村小辉种养合作社、江石村小型农田水利设施2宗</t>
  </si>
  <si>
    <t>丹口镇龙寨村</t>
  </si>
  <si>
    <t>龙寨村茶叶基地小型农田水利建设1宗</t>
  </si>
  <si>
    <t>改善600群众出行</t>
  </si>
  <si>
    <t>杉坊村小型农田水利设施2宗</t>
  </si>
  <si>
    <t>儒林镇兰藤村</t>
  </si>
  <si>
    <t>兰藤村河堤110米</t>
  </si>
  <si>
    <t>改善800群众出行</t>
  </si>
  <si>
    <t>儒林镇白云湖村</t>
  </si>
  <si>
    <t>白云湖村山塘建设4宗</t>
  </si>
  <si>
    <t>改善280群众出行</t>
  </si>
  <si>
    <t>双溪桥村山塘建设5宗</t>
  </si>
  <si>
    <t>改善80群众出行</t>
  </si>
  <si>
    <t>儒林镇杨家将村</t>
  </si>
  <si>
    <t>杨家将村山塘建设3宗</t>
  </si>
  <si>
    <t>大同村山塘建设5宗</t>
  </si>
  <si>
    <t>改善400群众出行</t>
  </si>
  <si>
    <t>竹联村山塘建设5宗</t>
  </si>
  <si>
    <t>太和村山塘建设13宗</t>
  </si>
  <si>
    <t>蒋坊乡铺头村</t>
  </si>
  <si>
    <t>铺头村山塘建设2宗</t>
  </si>
  <si>
    <t>带动220群众增收</t>
  </si>
  <si>
    <t>泉洲村山塘建设3宗</t>
  </si>
  <si>
    <t>西岩镇联心村</t>
  </si>
  <si>
    <t>联心村山塘建设1宗</t>
  </si>
  <si>
    <t>改善全村饮水困难</t>
  </si>
  <si>
    <t>西岩镇三水村</t>
  </si>
  <si>
    <t>三水村山塘建设4宗</t>
  </si>
  <si>
    <t>改善300亩稻田灌溉困难</t>
  </si>
  <si>
    <t>西岩镇杨家三村</t>
  </si>
  <si>
    <t>杨家三村山塘建设2宗</t>
  </si>
  <si>
    <t>西岩镇资江村</t>
  </si>
  <si>
    <t>资江村山塘建设3宗</t>
  </si>
  <si>
    <t>金兴村山塘建设7宗</t>
  </si>
  <si>
    <t>完善村级养老互助设施</t>
  </si>
  <si>
    <t>茅坪镇土桥社区</t>
  </si>
  <si>
    <t>土桥社区山塘建设3宗</t>
  </si>
  <si>
    <t>完善儿童关爱设备设施</t>
  </si>
  <si>
    <t>库区移民就业、产业发展、致富带头人等培训</t>
  </si>
  <si>
    <t>种养业</t>
  </si>
  <si>
    <t>儒林、白毛坪、五团、丹口、将坊等乡镇</t>
  </si>
  <si>
    <t xml:space="preserve">杨家将、双溪桥、白云湖、龙凤冲、胜利、大桥、金童山等村养猪3000头
</t>
  </si>
  <si>
    <t>白毛坪、丹口、五团、长安营、儒林、西岩等乡镇</t>
  </si>
  <si>
    <t>歌舞、仙鹅、长安营、腾坪、白云湖、三水等村养羊4000头</t>
  </si>
  <si>
    <t>西岩、五团、丹口、茅坪、儒林、白毛坪等乡镇</t>
  </si>
  <si>
    <t>三水、金童山、双龙、联龙、双溪桥、大横等村养牛1000头</t>
  </si>
  <si>
    <t>茅坪、丹口镇</t>
  </si>
  <si>
    <t>金兴村、潜洲村养青蛙40亩</t>
  </si>
  <si>
    <t>儒林、白毛坪、丹口、蒋坊等乡镇</t>
  </si>
  <si>
    <t>白云湖、柳林、双龙、联龙等村养殖风险补偿</t>
  </si>
  <si>
    <t>蒋坊、白毛坪、儒林、丹口等乡镇</t>
  </si>
  <si>
    <t>竹联、蜡屋、双溪桥、下团等村家禽养殖5000只</t>
  </si>
  <si>
    <t>蒋坊、茅 坪、丹口、儒林、西岩等乡镇</t>
  </si>
  <si>
    <t>竹联、玺盆水、双龙、白云湖、坪塘等村扶持新型经营主体3宗</t>
  </si>
  <si>
    <t>丹口镇、长安营镇</t>
  </si>
  <si>
    <t>桃林村、长安营村乡村特色产业发展2宗</t>
  </si>
  <si>
    <t>白毛坪镇、茅坪镇、儒林镇</t>
  </si>
  <si>
    <t>胜利村、高坪村、白云湖村、大桥村养蜂600箱</t>
  </si>
  <si>
    <t>带动30群众增收</t>
  </si>
  <si>
    <t>杨家将村种植食用菌30亩</t>
  </si>
  <si>
    <t>带动20群众增收</t>
  </si>
  <si>
    <t>扶持七七科技公司仿真花厂房建没550平米</t>
  </si>
  <si>
    <t>带动移民30人就业</t>
  </si>
  <si>
    <t>罗家水村旅游道路硬化1400米</t>
  </si>
  <si>
    <t>带动乡村旅游发展和群众增收</t>
  </si>
  <si>
    <t>全县农村改厕项目</t>
  </si>
  <si>
    <t>全县山洪灾害防治非工程措施提质升级（包含山洪雨量站、监控视频等设备更换）;县级水旱灾害防御应急预案（应急响应工作规程）、山洪灾害防御应急预案编制等。</t>
  </si>
  <si>
    <t>1380/4621</t>
  </si>
  <si>
    <t>78/273</t>
  </si>
  <si>
    <t>白毛坪镇通三级路</t>
  </si>
  <si>
    <t>2960/10360</t>
  </si>
  <si>
    <t>822/2879</t>
  </si>
  <si>
    <t>X493风雨桥至桥头寨公路</t>
  </si>
  <si>
    <t>金紫至G356公路</t>
  </si>
  <si>
    <t>双龙至午子坡连接路提质改造工程</t>
  </si>
  <si>
    <t>邵阳市生态环境局城步分局</t>
  </si>
  <si>
    <t>西岩镇杨家山村</t>
  </si>
  <si>
    <t>西岩镇杨家山村建设分散式污水处理设施80余座。</t>
  </si>
  <si>
    <t>西岩镇坪塘村</t>
  </si>
  <si>
    <t>西岩镇坪塘村村建设分散式污水处理设施40余座；饮用水水源保护围栏约300米。</t>
  </si>
  <si>
    <t>西岩镇石龙村</t>
  </si>
  <si>
    <t>西岩镇石龙村建设分散式污水处理设施80余座。</t>
  </si>
  <si>
    <t>蒋坊乡竹联村建设分散式污水处理设施50余座。饮用水水源保护围栏150米。</t>
  </si>
  <si>
    <t>丹口镇羊石村建设分散式污水处理设施80余座。</t>
  </si>
  <si>
    <t>长安营镇长安营村建设污水收集集中处理3处，分散式污水处理设施20余座。</t>
  </si>
  <si>
    <t>长安营镇长坪村建设分散式污水处理设施80余座。</t>
  </si>
  <si>
    <t>圳头冲至寨子坳产业道路建设2.4公里</t>
  </si>
  <si>
    <t>汀坪乡横水村</t>
  </si>
  <si>
    <t>梨子坪旅游道路2千米硬化</t>
  </si>
  <si>
    <t>城委乡振组发【2023】16号</t>
  </si>
  <si>
    <t>奶山羊养殖及养殖场基础设施、设备建设。</t>
  </si>
  <si>
    <t>壮大村集体经经济</t>
  </si>
  <si>
    <t>金紫乡七里坪社区</t>
  </si>
  <si>
    <t>扩建蛋鸡养殖基地，完善三通一平、场地硬化、鸡舍、鸡粪大棚等设置建设</t>
  </si>
  <si>
    <t>白毛坪镇大阳村</t>
  </si>
  <si>
    <t>发展壮大罗汉果、瓜蒌种植产业，投入城步金紫山农业开发有限公司，在现有基础上进行扩种，并发展中药材瓜蒌种植</t>
  </si>
  <si>
    <t>建设肉牛产业养殖场一个</t>
  </si>
  <si>
    <t>五团镇蜡里村</t>
  </si>
  <si>
    <t>入股城步蜡里果蔬种植专业合作社。资金用于租用土地、扩大猕猴桃种植、发展林下养殖等。</t>
  </si>
  <si>
    <t>白毛坪镇壮团园村</t>
  </si>
  <si>
    <t>发展壮大特色种养殖产业。种植水苔、高山线椒、香芋等种植以及高山淡水鱼中华鲟养殖</t>
  </si>
  <si>
    <t>儒林镇清溪村</t>
  </si>
  <si>
    <t>楠竹加工厂、古民居旅游产业项目建设</t>
  </si>
  <si>
    <t>新建高坪村竹筷加工厂</t>
  </si>
  <si>
    <t>发展牧草种植+生态养牛循环农业，增购50头肉牛</t>
  </si>
  <si>
    <t>西岩镇太塘村</t>
  </si>
  <si>
    <t>村级光伏电站建设</t>
  </si>
  <si>
    <t>威溪乡江坪村</t>
  </si>
  <si>
    <t>扩建乌骨鸡养殖基地</t>
  </si>
  <si>
    <t>种植蜜薯、魔芋等80亩</t>
  </si>
  <si>
    <t>种植芭蕉芋200亩</t>
  </si>
  <si>
    <t>长安营镇大寨社区</t>
  </si>
  <si>
    <t>红色研学教育基地基础设施建设</t>
  </si>
  <si>
    <t>威溪乡安福村</t>
  </si>
  <si>
    <t>入股城步苗族自治县湘竹源生态农业开发有限公司，种植高山特色蔬菜100亩</t>
  </si>
  <si>
    <t>威溪乡白沙村</t>
  </si>
  <si>
    <t>5组组道硬化1000米</t>
  </si>
  <si>
    <t>特色改造</t>
  </si>
  <si>
    <t>丹口镇桃林村</t>
  </si>
  <si>
    <t>丹口镇桃林村2组特色民居改造</t>
  </si>
  <si>
    <t>威溪乡兴隆村</t>
  </si>
  <si>
    <t>入户道路建设1公里</t>
  </si>
  <si>
    <t>金紫乡星火村</t>
  </si>
  <si>
    <t>岩底坝河堤建设</t>
  </si>
  <si>
    <t>五团镇金童山村</t>
  </si>
  <si>
    <t>太阳能路灯安装71盏</t>
  </si>
  <si>
    <t>太阳能路灯安装30盏</t>
  </si>
  <si>
    <t>1880/6580</t>
  </si>
  <si>
    <t>422/1478</t>
  </si>
  <si>
    <t>太阳能路灯安装59盏</t>
  </si>
  <si>
    <t>7、8组道路垮方维修</t>
  </si>
  <si>
    <t>威溪乡茶山村</t>
  </si>
  <si>
    <t>3组、4组组道硬化1000米</t>
  </si>
  <si>
    <t>七组蒲溪水组道铺沙</t>
  </si>
  <si>
    <t>威溪乡长佃村</t>
  </si>
  <si>
    <t>3组猫里界水圳硬化1500米</t>
  </si>
  <si>
    <t>威溪乡复兴村</t>
  </si>
  <si>
    <t>2组桐木田、9组毛家田至月光山、12组白泥窝至蚂蟥窝、14组大冲里组道硬化850米</t>
  </si>
  <si>
    <t>太阳能路灯安装100盏</t>
  </si>
  <si>
    <t>民族建筑风格路灯及人居环境提升改造</t>
  </si>
  <si>
    <t>巡头、白水头、腊里等村人安饮水维修改造</t>
  </si>
  <si>
    <t>金紫乡和平社区</t>
  </si>
  <si>
    <t>道路扩建2.5公里</t>
  </si>
  <si>
    <t>3组、6组黄碧田组道硬化1200米</t>
  </si>
  <si>
    <t>桥梁建设</t>
  </si>
  <si>
    <t>石龙村坊大丘桥修建工程</t>
  </si>
  <si>
    <t>西岩镇联塘村</t>
  </si>
  <si>
    <t>修建村光伏发电800平方米</t>
  </si>
  <si>
    <t>两河口街道道路建设900米</t>
  </si>
  <si>
    <t>茅坪镇土桥居委会</t>
  </si>
  <si>
    <t>球木山至村服务中心道路建设1公里</t>
  </si>
  <si>
    <t>1组道路建设300米</t>
  </si>
  <si>
    <t>白毛坪镇坳岭村</t>
  </si>
  <si>
    <t>下沙子界至长溪水产业道路建设1000米</t>
  </si>
  <si>
    <t>白毛坪镇城溪村</t>
  </si>
  <si>
    <t>城白工班至大木岭道路建设1公里</t>
  </si>
  <si>
    <t>白毛坪镇蜡屋村</t>
  </si>
  <si>
    <t>旱畲公路(罗子塘肖明增路口至枞树岭)硬化1公里</t>
  </si>
  <si>
    <t>威溪乡正冲村</t>
  </si>
  <si>
    <t>4组组道挡土墙维修</t>
  </si>
  <si>
    <t>茅坪镇七里山村</t>
  </si>
  <si>
    <t>产业道路硬化1.2公里</t>
  </si>
  <si>
    <t>茅坪镇大古村</t>
  </si>
  <si>
    <t>产业道路硬化1公里，砌堡矿</t>
  </si>
  <si>
    <t>丹口镇下团居委会</t>
  </si>
  <si>
    <t>全村自来水维修</t>
  </si>
  <si>
    <t>金紫乡凤凰村</t>
  </si>
  <si>
    <t>2.3.9.10组机耕道修建和林家冲水渠修建</t>
  </si>
  <si>
    <t>7组至10组道路建设2.57公里</t>
  </si>
  <si>
    <t>秋月梨基地扩建50亩</t>
  </si>
  <si>
    <t>长安营村渠道500米</t>
  </si>
  <si>
    <t>坪塘村组道硬化180米</t>
  </si>
  <si>
    <t>西岩镇永丰村</t>
  </si>
  <si>
    <t>永丰村组道硬化500米</t>
  </si>
  <si>
    <t>村组道路及农田水利</t>
  </si>
  <si>
    <t>三水村道路硬化232米、渠道380米</t>
  </si>
  <si>
    <t>改善572群众出行</t>
  </si>
  <si>
    <t>杨家山村道路硬化273米</t>
  </si>
  <si>
    <t>改善314群众出行</t>
  </si>
  <si>
    <t>桃林村河堤110米、道路硬化38米</t>
  </si>
  <si>
    <t>改善84群众出行</t>
  </si>
  <si>
    <t>金兴村人安饮水1宗</t>
  </si>
  <si>
    <t>改善149群众饮水困难</t>
  </si>
  <si>
    <t>白云湖村道路硬化300米</t>
  </si>
  <si>
    <t>改善975群众出行</t>
  </si>
  <si>
    <t>杨家将村道路硬化50米、安装太阳能路灯31盏</t>
  </si>
  <si>
    <t>改善271群众出行</t>
  </si>
  <si>
    <t>塔溪村人行便桥1座</t>
  </si>
  <si>
    <t>改善157群众出行</t>
  </si>
  <si>
    <t>儒林镇田塘村</t>
  </si>
  <si>
    <t>田塘村河堤120米</t>
  </si>
  <si>
    <t>竹联村道路硬化300米</t>
  </si>
  <si>
    <t>改善185群众出行</t>
  </si>
  <si>
    <t>大同村组道硬化270米</t>
  </si>
  <si>
    <t>改善177群众出行</t>
  </si>
  <si>
    <t>汀坪乡太阳村</t>
  </si>
  <si>
    <t>太阳村道路硬化270米</t>
  </si>
  <si>
    <t>改善27群众出行</t>
  </si>
  <si>
    <t>胜利村道路硬化470米</t>
  </si>
  <si>
    <t>改善1031群众出行</t>
  </si>
  <si>
    <t>蓬瀛村道路硬化150米</t>
  </si>
  <si>
    <t>改善88群众出行</t>
  </si>
  <si>
    <t>五团镇木瓜村</t>
  </si>
  <si>
    <t>木瓜村太阳能路灯安装31盏</t>
  </si>
  <si>
    <t>茶园村河堤60米</t>
  </si>
  <si>
    <t>长安营镇横坡村</t>
  </si>
  <si>
    <t>横坡村太阳能路灯安装31盏</t>
  </si>
  <si>
    <t>长安营镇六马六甲</t>
  </si>
  <si>
    <t>六马六甲道路硬化230米</t>
  </si>
  <si>
    <t>改善49群众出行</t>
  </si>
  <si>
    <t>枧坪村排污水沟300米、地面硬化500米</t>
  </si>
  <si>
    <t>改善113群众出行</t>
  </si>
  <si>
    <t>铺头村安装太阳能路灯31盏</t>
  </si>
  <si>
    <t>蜡里村太阳能路灯安装31盏</t>
  </si>
  <si>
    <t>南门村太阳能路灯安装31盏</t>
  </si>
  <si>
    <t>儒林镇白蓼洲村</t>
  </si>
  <si>
    <t>白蓼洲村人居环境改造2宗</t>
  </si>
  <si>
    <t>改善22群众出行</t>
  </si>
  <si>
    <t>杉坊村组道建设320米</t>
  </si>
  <si>
    <t>兰蓉乡黔峰村</t>
  </si>
  <si>
    <t>黔峰村道路硬化260米</t>
  </si>
  <si>
    <t>改善29群众出行</t>
  </si>
  <si>
    <t>丹口镇洲洲岩门村</t>
  </si>
  <si>
    <t>沙洲岩门村产业道路建设360米</t>
  </si>
  <si>
    <t>改善161群众出行</t>
  </si>
  <si>
    <t>正冲村产业道路建设260米</t>
  </si>
  <si>
    <t>改善32群众出行</t>
  </si>
  <si>
    <t>汀坪乡高桥村</t>
  </si>
  <si>
    <t>高桥村产业道路320米</t>
  </si>
  <si>
    <t>改善60群众出行</t>
  </si>
  <si>
    <t>新寨村道路硬化260米</t>
  </si>
  <si>
    <t>改善199群众出行</t>
  </si>
  <si>
    <t>库区移民就业、产业发展、培训宣传等培训</t>
  </si>
  <si>
    <t>带动全县库区移民增收，直接受益726人</t>
  </si>
  <si>
    <t>130/455</t>
  </si>
  <si>
    <t>25/88</t>
  </si>
  <si>
    <t>西岩、蒋坊、茅坪、白毛坪等乡镇</t>
  </si>
  <si>
    <t>坪塘、柳林、高坪、蜡里等村养鱼400亩</t>
  </si>
  <si>
    <t>带动120群众增收</t>
  </si>
  <si>
    <t>儒林、白毛坪、西岩、蒋坊、兰蓉等乡镇</t>
  </si>
  <si>
    <t>塔溪、歌舞、柳林、三水、青云、新寨等村种植水果4000亩</t>
  </si>
  <si>
    <t>白毛坪、茅坪、儒林、西岩、蒋坊、丹口等乡镇</t>
  </si>
  <si>
    <t>胜利、长乐、甘溪、三水、白头坳、双顺等村种植茶林2000亩</t>
  </si>
  <si>
    <t>蒋坊、儒林、长安营、汀坪、丹口等乡镇</t>
  </si>
  <si>
    <t>太和、柳林、田塘、长安营、金童山、下团等村种植蔬菜2300亩</t>
  </si>
  <si>
    <t>儒林、丹口、五团、汀坪等乡镇</t>
  </si>
  <si>
    <t>白云湖、龙寨、龙凤冲、双龙、蓬瀛等村种植茶叶1500亩</t>
  </si>
  <si>
    <t>西岩、儒林、丹口镇</t>
  </si>
  <si>
    <t>杨家山、三水、田塘、双溪桥、玉屏村种植粮食400亩</t>
  </si>
  <si>
    <t>带动60群众增收</t>
  </si>
  <si>
    <t>西岩镇、金紫乡</t>
  </si>
  <si>
    <t>三江、三水村种植红美人200亩</t>
  </si>
  <si>
    <t>带动40群众增收</t>
  </si>
  <si>
    <t>白毛坪、汀坪等乡镇</t>
  </si>
  <si>
    <t>胜早、白毛坪、蓬瀛等村种植中药材600亩</t>
  </si>
  <si>
    <t>带动50群众增收</t>
  </si>
  <si>
    <t>团心寨村旅游道路建设160米</t>
  </si>
  <si>
    <t>改善30群众出行</t>
  </si>
  <si>
    <t>丹口镇边溪村</t>
  </si>
  <si>
    <t>边溪村道路硬化356米</t>
  </si>
  <si>
    <t>改善63群众出行</t>
  </si>
  <si>
    <t>儒林镇浆坪村</t>
  </si>
  <si>
    <t>浆坪村道路建设320米</t>
  </si>
  <si>
    <t>改善264群众出行</t>
  </si>
  <si>
    <t>丹口镇花龙村</t>
  </si>
  <si>
    <t>花龙村文化墙建设200米</t>
  </si>
  <si>
    <t>蒋坊、茅坪、丹口、儒林、西岩等乡镇</t>
  </si>
  <si>
    <t>竹联、玺盆水、双龙、白云湖、坪塘等村新型经营主体3宗</t>
  </si>
  <si>
    <t>儒林、丹口、汀坪、五团、白毛坪镇</t>
  </si>
  <si>
    <t>白云湖、桃林、蜡屋、边溪、下团、白毛坪、城溪村乡村休闲旅游10宗</t>
  </si>
  <si>
    <t>白毛坪、儒林、西岩、兰蓉等乡镇</t>
  </si>
  <si>
    <t>胜利、双溪桥、白头坳、白云湖、三水、尖头田村集体经济3宗</t>
  </si>
  <si>
    <t>太阳能路灯安装50盏</t>
  </si>
  <si>
    <t>养老互助项目建设</t>
  </si>
  <si>
    <t>完善全县未成年人、留守儿童、孤儿及事实无人抚养儿童等村级儿童关爱服务保护设施设备</t>
  </si>
  <si>
    <t>城委乡振组发【2023】15号</t>
  </si>
  <si>
    <t>十里长圳维修1公里，温井水库干渠维修600米</t>
  </si>
  <si>
    <t>湖南白云湖生态茶业股份有限公司</t>
  </si>
  <si>
    <t>峒茶核子聚变温室育芽房；育苗基地100亩。</t>
  </si>
  <si>
    <t>楠竹加工</t>
  </si>
  <si>
    <t>湖南南山金竹生态科技有限公司</t>
  </si>
  <si>
    <t>竹制品加工生产线18条</t>
  </si>
  <si>
    <t>115/403</t>
  </si>
  <si>
    <t>城步甬南果品研究有限公司</t>
  </si>
  <si>
    <t>秋月梨品改7000株，育苗基地10亩。</t>
  </si>
  <si>
    <t>城步资江悦丰农业种植专业合作社</t>
  </si>
  <si>
    <t>80亩园区滴灌、喷灌铺设。</t>
  </si>
  <si>
    <t>带动450群众增收</t>
  </si>
  <si>
    <t>城步怡发水果种植专业合作社</t>
  </si>
  <si>
    <t>100亩果园水渠、步道建设；有机肥采购。</t>
  </si>
  <si>
    <t>牛棚污水整治项目</t>
  </si>
  <si>
    <t>人居环境整治、公益设施建设、民族手工艺品制作</t>
  </si>
  <si>
    <t>4、6组产业道路建设长400米，宽2.5米</t>
  </si>
  <si>
    <t>带动100群众增收</t>
  </si>
  <si>
    <t>新建产业路500米×3.5米及路面硬化</t>
  </si>
  <si>
    <t>“红美人”柑橘种植基地布局、建设产业路，沿线栽培新品种果树</t>
  </si>
  <si>
    <t>青龙1组产业路建设100米</t>
  </si>
  <si>
    <t>柑橘种植基地建设产业示范园2亩</t>
  </si>
  <si>
    <t>儒林镇龙凤冲村</t>
  </si>
  <si>
    <t>4、7、8、9组水池和管道维修</t>
  </si>
  <si>
    <t>1、2、3组增加水源</t>
  </si>
  <si>
    <t>革命老区发展</t>
  </si>
  <si>
    <t>金水村白石园1、7组:路面硬化220米、宽3.5米、厚15厘米、配碎石调平层8厘米</t>
  </si>
  <si>
    <t>威溪乡雪花村</t>
  </si>
  <si>
    <t>雪花村六组于家团至戴家团：道路建设190米、宽3.5米、厚18公分</t>
  </si>
  <si>
    <t>汀坪乡大侯村</t>
  </si>
  <si>
    <t>大侯村五组：钦蜜九号百香果种植26亩</t>
  </si>
  <si>
    <t>金水村白石园1、7组村容村貌整治项目：排水沟维护70米（其中圆涵管26米）路面硬化100米（宽3.5米、厚15厘米）</t>
  </si>
  <si>
    <t>旅游公厕及附属设施建设</t>
  </si>
  <si>
    <t>湖南羴牧营养品科技有限公司</t>
  </si>
  <si>
    <t>国家级工业旅游示范基地配套设施建设</t>
  </si>
  <si>
    <t>17、18组水渠修建800米</t>
  </si>
  <si>
    <t>改善40亩稻田灌溉困难</t>
  </si>
  <si>
    <t>汀坪乡汀坪村</t>
  </si>
  <si>
    <t>三组产业道路建设1300米</t>
  </si>
  <si>
    <t>游步道护栏400米</t>
  </si>
  <si>
    <t>六组道路硬化1000米</t>
  </si>
  <si>
    <t>改善1500群众出行</t>
  </si>
  <si>
    <t>2组、12组雷屋里村居改造</t>
  </si>
  <si>
    <t>1组道路硬化1400米</t>
  </si>
  <si>
    <t>河公水至玉丰两河口、野牛塘至顶界坵林道建设9公里</t>
  </si>
  <si>
    <t>1组美丽庭院建设</t>
  </si>
  <si>
    <t>王家塘至肖家，王家塘路口至团中道路硬化330米</t>
  </si>
  <si>
    <t>王家塘至乐家坊道路硬化600米</t>
  </si>
  <si>
    <t>汀坪村产业种植奖补</t>
  </si>
  <si>
    <t>十组、十一组机耕道路700米</t>
  </si>
  <si>
    <t>看牛山油茶林改造200亩</t>
  </si>
  <si>
    <t>十三组、十四组水渠建设</t>
  </si>
  <si>
    <t>改善3500群众出行</t>
  </si>
  <si>
    <t>已验收，尚未结算</t>
  </si>
  <si>
    <t>项目尚未验收</t>
  </si>
  <si>
    <t>改善2500群众出行</t>
  </si>
  <si>
    <t>机耕道建设，硬化厚度20公分，宽3.5米，长200米机耕道；挡土墙3米高，长65米</t>
  </si>
  <si>
    <t>新建0.3*0.4 砖砌水渠 660米</t>
  </si>
  <si>
    <t>硬化厚度20公分宽3.5米长600米机耕道</t>
  </si>
  <si>
    <t>带动350群众增收</t>
  </si>
  <si>
    <t>新建0.3*0.4 砖砌水渠 800米</t>
  </si>
  <si>
    <t>大寨社区</t>
  </si>
  <si>
    <t>7组水圳建设建设300米</t>
  </si>
  <si>
    <t>全县低产楠竹林改造</t>
  </si>
  <si>
    <t>带动全县林业产业发展</t>
  </si>
  <si>
    <t>西岩农场</t>
  </si>
  <si>
    <t>自来水改造</t>
  </si>
  <si>
    <t>改善600群众饮水困难</t>
  </si>
  <si>
    <t>680米排污管网建设及585米自来水改造</t>
  </si>
  <si>
    <t>改善群众生产生活环境</t>
  </si>
  <si>
    <t>牛毛冲公路保矿200立方米</t>
  </si>
  <si>
    <t>交通补助项目</t>
  </si>
  <si>
    <t>县就业局</t>
  </si>
  <si>
    <t>交通补助</t>
  </si>
  <si>
    <t>全县一次性交通补助</t>
  </si>
  <si>
    <t>解决脱贫劳动力外出务工困难</t>
  </si>
  <si>
    <t>卫生院污水处理、消防池建设</t>
  </si>
  <si>
    <t>提升卫生院服务条件</t>
  </si>
  <si>
    <t>长安营镇新岭村</t>
  </si>
  <si>
    <t>上排片人安饮水建设</t>
  </si>
  <si>
    <t>改善500群众饮水困难</t>
  </si>
  <si>
    <t>茅坪镇联龙村</t>
  </si>
  <si>
    <t>产业道路建设1.5公里</t>
  </si>
  <si>
    <t>产学研综合种养基地「去非粮化」</t>
  </si>
  <si>
    <t>七里坪园艺场</t>
  </si>
  <si>
    <t>茶叶加工厂、柑桔储藏库维修</t>
  </si>
  <si>
    <t>河堤及机耕道建设160米</t>
  </si>
  <si>
    <t>改善300群众生产生活条件</t>
  </si>
  <si>
    <t>南山牧场</t>
  </si>
  <si>
    <t>毛坪水库维修</t>
  </si>
  <si>
    <t>丹口镇泉州村</t>
  </si>
  <si>
    <t>一三四五六七水圳6条1500米</t>
  </si>
  <si>
    <t>城委乡振组发〔2023〕14号</t>
  </si>
  <si>
    <t>全县农村人安饮水维修养护资金</t>
  </si>
  <si>
    <t>确保全县农村居民饮水安全</t>
  </si>
  <si>
    <t>全县农村人安饮水集中供水水质检测</t>
  </si>
  <si>
    <t>人才培训</t>
  </si>
  <si>
    <t>培训项目</t>
  </si>
  <si>
    <t>全县高素质农民培育</t>
  </si>
  <si>
    <t>提高农民素质</t>
  </si>
  <si>
    <t>产品认证</t>
  </si>
  <si>
    <t>农产品双认证项目建设</t>
  </si>
  <si>
    <t>完成全县农产品双认证项目建设并有效开展双认证工作</t>
  </si>
  <si>
    <t>全县农村户厕改造和问题厕所整改</t>
  </si>
  <si>
    <t>改善群众生活环境</t>
  </si>
  <si>
    <t>730/2556</t>
  </si>
  <si>
    <t>122/427</t>
  </si>
  <si>
    <t>项目管理</t>
  </si>
  <si>
    <t>其他</t>
  </si>
  <si>
    <t>项目管理费</t>
  </si>
  <si>
    <t>解决全县项目管理困难</t>
  </si>
  <si>
    <t>间接受益</t>
  </si>
  <si>
    <t>衔接非整合</t>
  </si>
  <si>
    <t>湘财预【2023】199号</t>
  </si>
  <si>
    <t>全县农田水利</t>
  </si>
  <si>
    <t>高标准农田建设</t>
  </si>
  <si>
    <t>2023.10.25</t>
  </si>
  <si>
    <t>2024.3.25</t>
  </si>
  <si>
    <t>年人均增收133.35元/人</t>
  </si>
  <si>
    <t>392/1663</t>
  </si>
  <si>
    <t>56/277</t>
  </si>
  <si>
    <t>湘财预【2023】207号</t>
  </si>
  <si>
    <t>美丽乡村</t>
  </si>
  <si>
    <t>金兴村</t>
  </si>
  <si>
    <t>金兴村美丽乡村</t>
  </si>
  <si>
    <t>解决2500人出行</t>
  </si>
  <si>
    <t>684户2503人</t>
  </si>
  <si>
    <t>146户521人</t>
  </si>
  <si>
    <t>湘财预【2023】223号</t>
  </si>
  <si>
    <t>小型农田水利设施、民族团结进步进入景区、民族团结进步进入宗教场所、产业路、村组道路硬化</t>
  </si>
  <si>
    <t>县民宗局</t>
  </si>
  <si>
    <t>少数民族地区</t>
  </si>
  <si>
    <t>产业发展、乡村建设行动、其他</t>
  </si>
  <si>
    <t>少数民族</t>
  </si>
  <si>
    <t>2023.11.25</t>
  </si>
  <si>
    <t>2024.05.01</t>
  </si>
  <si>
    <t>解决3个村4个组群众生产出行道路问题；解决2个村3个组农田水利灌溉设施；改善5处旅游景区设施；改善5处宗教场所设施。</t>
  </si>
  <si>
    <t>1760/8069</t>
  </si>
  <si>
    <t>238/1094</t>
  </si>
  <si>
    <t>新型农业经营主体贷款贴息</t>
  </si>
  <si>
    <t>县农业经营主体</t>
  </si>
  <si>
    <t>2023.11.22</t>
  </si>
  <si>
    <t>2023.12.31</t>
  </si>
  <si>
    <t>支持扶持合作社、种植大户、种养大户企及业户数46家</t>
  </si>
  <si>
    <t>450/1042</t>
  </si>
  <si>
    <t>352/834</t>
  </si>
  <si>
    <t>湘财预【2023】249号</t>
  </si>
  <si>
    <t>水坝修建</t>
  </si>
  <si>
    <t>农水局</t>
  </si>
  <si>
    <t>三江村</t>
  </si>
  <si>
    <t>三江村20、21组水坝修建</t>
  </si>
  <si>
    <t>133户536人</t>
  </si>
  <si>
    <t>45户172人</t>
  </si>
  <si>
    <t>水坝维修</t>
  </si>
  <si>
    <t>三江村8、14、15、16组水坝维修</t>
  </si>
  <si>
    <t>145户572人</t>
  </si>
  <si>
    <t>53户192人</t>
  </si>
  <si>
    <t>水圳维修</t>
  </si>
  <si>
    <t>三江村5、6、7组水圳维修</t>
  </si>
  <si>
    <t>152户603人</t>
  </si>
  <si>
    <t>52户204人</t>
  </si>
  <si>
    <t>邵财农指（2023）28号</t>
  </si>
  <si>
    <t>驻村帮扶资金</t>
  </si>
  <si>
    <t>袁家山</t>
  </si>
  <si>
    <t>白毛坪袁家山30万</t>
  </si>
  <si>
    <t>大横村</t>
  </si>
  <si>
    <t>白毛坪大横村</t>
  </si>
  <si>
    <t>尖头田村</t>
  </si>
  <si>
    <t>兰蓉尖头田村</t>
  </si>
  <si>
    <t>洞头山村</t>
  </si>
  <si>
    <t>丹口镇洞头山村</t>
  </si>
  <si>
    <t>龙寨村</t>
  </si>
  <si>
    <t>柳林村</t>
  </si>
  <si>
    <t>蒋坊乡柳林村</t>
  </si>
  <si>
    <t>双桥村</t>
  </si>
  <si>
    <t>茅坪镇双桥村</t>
  </si>
  <si>
    <t>茅坪金兴村</t>
  </si>
  <si>
    <t>苗岭村</t>
  </si>
  <si>
    <t>古田村</t>
  </si>
  <si>
    <t>汀坪古田村</t>
  </si>
  <si>
    <t>高桥村</t>
  </si>
  <si>
    <t>汀坪高桥村</t>
  </si>
  <si>
    <t>横水村</t>
  </si>
  <si>
    <t>汀坪横水村</t>
  </si>
  <si>
    <t>安福村</t>
  </si>
  <si>
    <t>威溪安福村</t>
  </si>
  <si>
    <t>联塘村</t>
  </si>
  <si>
    <t>西岩联塘村</t>
  </si>
  <si>
    <t>横坡村</t>
  </si>
  <si>
    <t>长安营横坡村</t>
  </si>
  <si>
    <t xml:space="preserve">县市区财政部门盖章:                                                                                                                    县市区乡村振兴部门盖章：                                                                                                                                               县市区发改部门盖章：                                                                                                                                         县市区民宗部门盖章：                                                                                            </t>
  </si>
  <si>
    <t>县市区农业农村部门盖章：                                                                                                           县市区民政部门盖章：                                                                                                                                                     县市区林业部门盖章：                                                                                                                                                  县市区组织部盖章：</t>
  </si>
  <si>
    <t>注：此表数据同表1投入表、表3公告公示表和表5的数据一致。“项目所属任务方向”填巩固脱贫成果和乡村振兴、以工代赈、少数民族发展、革命老区发展、欠发达农场、欠发达林场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</si>
</sst>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
    <numFmt numFmtId="179" formatCode="#,##0.000000"/>
    <numFmt numFmtId="180" formatCode="0.00_ "/>
    <numFmt numFmtId="181" formatCode="0_ "/>
    <numFmt numFmtId="182" formatCode="#,##0_ "/>
  </numFmts>
  <fonts count="73">
    <font>
      <sz val="12"/>
      <name val="宋体"/>
      <charset val="134"/>
    </font>
    <font>
      <sz val="11"/>
      <color theme="1"/>
      <name val="宋体"/>
      <charset val="134"/>
      <scheme val="minor"/>
    </font>
    <font>
      <b/>
      <sz val="10"/>
      <color theme="1"/>
      <name val="宋体"/>
      <charset val="134"/>
      <scheme val="minor"/>
    </font>
    <font>
      <sz val="11"/>
      <name val="SimSun"/>
      <charset val="134"/>
    </font>
    <font>
      <sz val="12"/>
      <color theme="1"/>
      <name val="黑体"/>
      <charset val="134"/>
    </font>
    <font>
      <b/>
      <sz val="18"/>
      <color theme="1"/>
      <name val="宋体"/>
      <charset val="134"/>
    </font>
    <font>
      <b/>
      <sz val="18"/>
      <color theme="1"/>
      <name val="Times New Roman"/>
      <charset val="134"/>
    </font>
    <font>
      <sz val="10"/>
      <color theme="1"/>
      <name val="黑体"/>
      <charset val="134"/>
    </font>
    <font>
      <sz val="10"/>
      <color theme="1"/>
      <name val="宋体"/>
      <charset val="134"/>
      <scheme val="minor"/>
    </font>
    <font>
      <b/>
      <sz val="18"/>
      <name val="Times New Roman"/>
      <charset val="134"/>
    </font>
    <font>
      <sz val="10"/>
      <name val="黑体"/>
      <charset val="134"/>
    </font>
    <font>
      <b/>
      <sz val="10"/>
      <name val="宋体"/>
      <charset val="134"/>
      <scheme val="minor"/>
    </font>
    <font>
      <sz val="10"/>
      <name val="宋体"/>
      <charset val="134"/>
      <scheme val="minor"/>
    </font>
    <font>
      <sz val="11"/>
      <color theme="1"/>
      <name val="黑体"/>
      <charset val="134"/>
    </font>
    <font>
      <b/>
      <sz val="11"/>
      <color theme="1"/>
      <name val="宋体"/>
      <charset val="134"/>
      <scheme val="minor"/>
    </font>
    <font>
      <sz val="10"/>
      <color indexed="8"/>
      <name val="宋体"/>
      <charset val="134"/>
    </font>
    <font>
      <sz val="12"/>
      <color theme="1"/>
      <name val="宋体"/>
      <charset val="134"/>
    </font>
    <font>
      <sz val="11"/>
      <color theme="1"/>
      <name val="宋体"/>
      <charset val="134"/>
    </font>
    <font>
      <sz val="9"/>
      <name val="仿宋"/>
      <charset val="134"/>
    </font>
    <font>
      <sz val="10"/>
      <name val="宋体"/>
      <charset val="134"/>
    </font>
    <font>
      <sz val="12"/>
      <color rgb="FF000000"/>
      <name val="宋体"/>
      <charset val="134"/>
    </font>
    <font>
      <sz val="18"/>
      <color rgb="FF000000"/>
      <name val="宋体"/>
      <charset val="134"/>
    </font>
    <font>
      <sz val="11"/>
      <color rgb="FF000000"/>
      <name val="宋体"/>
      <charset val="134"/>
    </font>
    <font>
      <sz val="9"/>
      <color rgb="FF000000"/>
      <name val="宋体"/>
      <charset val="134"/>
    </font>
    <font>
      <sz val="11"/>
      <color indexed="8"/>
      <name val="宋体"/>
      <charset val="1"/>
      <scheme val="minor"/>
    </font>
    <font>
      <sz val="9"/>
      <name val="SimSun"/>
      <charset val="134"/>
    </font>
    <font>
      <b/>
      <sz val="15"/>
      <name val="SimSun"/>
      <charset val="134"/>
    </font>
    <font>
      <b/>
      <sz val="11"/>
      <name val="SimSun"/>
      <charset val="134"/>
    </font>
    <font>
      <sz val="11"/>
      <color indexed="8"/>
      <name val="宋体"/>
      <charset val="134"/>
      <scheme val="minor"/>
    </font>
    <font>
      <sz val="11"/>
      <name val="宋体"/>
      <charset val="134"/>
    </font>
    <font>
      <sz val="11"/>
      <name val="Times New Roman"/>
      <charset val="0"/>
    </font>
    <font>
      <b/>
      <sz val="18"/>
      <name val="宋体"/>
      <charset val="134"/>
    </font>
    <font>
      <b/>
      <sz val="12"/>
      <name val="宋体"/>
      <charset val="134"/>
    </font>
    <font>
      <sz val="10"/>
      <name val="Times New Roman"/>
      <charset val="0"/>
    </font>
    <font>
      <sz val="12"/>
      <name val="Times New Roman"/>
      <charset val="0"/>
    </font>
    <font>
      <b/>
      <sz val="10"/>
      <name val="宋体"/>
      <charset val="134"/>
    </font>
    <font>
      <b/>
      <sz val="10"/>
      <name val="Times New Roman"/>
      <charset val="0"/>
    </font>
    <font>
      <b/>
      <sz val="18"/>
      <name val="Times New Roman"/>
      <charset val="0"/>
    </font>
    <font>
      <sz val="12"/>
      <color indexed="8"/>
      <name val="Arial Narrow"/>
      <charset val="0"/>
    </font>
    <font>
      <b/>
      <sz val="12"/>
      <name val="Times New Roman"/>
      <charset val="0"/>
    </font>
    <font>
      <sz val="12"/>
      <name val="宋体"/>
      <charset val="0"/>
    </font>
    <font>
      <sz val="18"/>
      <name val="宋体"/>
      <charset val="134"/>
    </font>
    <font>
      <b/>
      <sz val="20"/>
      <name val="宋体"/>
      <charset val="134"/>
    </font>
    <font>
      <b/>
      <sz val="11"/>
      <name val="宋体"/>
      <charset val="134"/>
    </font>
    <font>
      <sz val="11"/>
      <color indexed="8"/>
      <name val="宋体"/>
      <charset val="134"/>
    </font>
    <font>
      <sz val="20"/>
      <name val="黑体"/>
      <charset val="134"/>
    </font>
    <font>
      <sz val="12"/>
      <name val="宋体"/>
      <charset val="134"/>
      <scheme val="major"/>
    </font>
    <font>
      <sz val="11"/>
      <name val="宋体"/>
      <charset val="134"/>
      <scheme val="major"/>
    </font>
    <font>
      <b/>
      <sz val="18"/>
      <name val="宋体"/>
      <charset val="134"/>
      <scheme val="major"/>
    </font>
    <font>
      <b/>
      <sz val="11"/>
      <name val="宋体"/>
      <charset val="134"/>
      <scheme val="major"/>
    </font>
    <font>
      <sz val="12"/>
      <name val="黑体"/>
      <charset val="134"/>
    </font>
    <font>
      <b/>
      <sz val="18"/>
      <name val="黑体"/>
      <charset val="134"/>
    </font>
    <font>
      <sz val="24"/>
      <name val="宋体"/>
      <charset val="134"/>
    </font>
    <font>
      <sz val="24"/>
      <name val="黑体"/>
      <charset val="134"/>
    </font>
    <font>
      <sz val="12"/>
      <name val="宋体"/>
      <charset val="0"/>
      <scheme val="minor"/>
    </font>
    <font>
      <u/>
      <sz val="12"/>
      <color theme="10"/>
      <name val="宋体"/>
      <charset val="134"/>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style="medium">
        <color rgb="FF000000"/>
      </top>
      <bottom/>
      <diagonal/>
    </border>
    <border>
      <left/>
      <right/>
      <top style="thin">
        <color auto="1"/>
      </top>
      <bottom/>
      <diagonal/>
    </border>
    <border>
      <left/>
      <right/>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center"/>
    </xf>
    <xf numFmtId="0" fontId="0" fillId="2" borderId="23"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24" applyNumberFormat="0" applyFill="0" applyAlignment="0" applyProtection="0">
      <alignment vertical="center"/>
    </xf>
    <xf numFmtId="0" fontId="61" fillId="0" borderId="25" applyNumberFormat="0" applyFill="0" applyAlignment="0" applyProtection="0">
      <alignment vertical="center"/>
    </xf>
    <xf numFmtId="0" fontId="62" fillId="0" borderId="26" applyNumberFormat="0" applyFill="0" applyAlignment="0" applyProtection="0">
      <alignment vertical="center"/>
    </xf>
    <xf numFmtId="0" fontId="62" fillId="0" borderId="0" applyNumberFormat="0" applyFill="0" applyBorder="0" applyAlignment="0" applyProtection="0">
      <alignment vertical="center"/>
    </xf>
    <xf numFmtId="0" fontId="63" fillId="3" borderId="27" applyNumberFormat="0" applyAlignment="0" applyProtection="0">
      <alignment vertical="center"/>
    </xf>
    <xf numFmtId="0" fontId="64" fillId="4" borderId="28" applyNumberFormat="0" applyAlignment="0" applyProtection="0">
      <alignment vertical="center"/>
    </xf>
    <xf numFmtId="0" fontId="65" fillId="4" borderId="27" applyNumberFormat="0" applyAlignment="0" applyProtection="0">
      <alignment vertical="center"/>
    </xf>
    <xf numFmtId="0" fontId="66" fillId="5" borderId="29" applyNumberFormat="0" applyAlignment="0" applyProtection="0">
      <alignment vertical="center"/>
    </xf>
    <xf numFmtId="0" fontId="67" fillId="0" borderId="30" applyNumberFormat="0" applyFill="0" applyAlignment="0" applyProtection="0">
      <alignment vertical="center"/>
    </xf>
    <xf numFmtId="0" fontId="14" fillId="0" borderId="31" applyNumberFormat="0" applyFill="0" applyAlignment="0" applyProtection="0">
      <alignment vertical="center"/>
    </xf>
    <xf numFmtId="0" fontId="68" fillId="6" borderId="0" applyNumberFormat="0" applyBorder="0" applyAlignment="0" applyProtection="0">
      <alignment vertical="center"/>
    </xf>
    <xf numFmtId="0" fontId="69" fillId="7" borderId="0" applyNumberFormat="0" applyBorder="0" applyAlignment="0" applyProtection="0">
      <alignment vertical="center"/>
    </xf>
    <xf numFmtId="0" fontId="70" fillId="8" borderId="0" applyNumberFormat="0" applyBorder="0" applyAlignment="0" applyProtection="0">
      <alignment vertical="center"/>
    </xf>
    <xf numFmtId="0" fontId="7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71" fillId="12" borderId="0" applyNumberFormat="0" applyBorder="0" applyAlignment="0" applyProtection="0">
      <alignment vertical="center"/>
    </xf>
    <xf numFmtId="0" fontId="7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71" fillId="16" borderId="0" applyNumberFormat="0" applyBorder="0" applyAlignment="0" applyProtection="0">
      <alignment vertical="center"/>
    </xf>
    <xf numFmtId="0" fontId="7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71" fillId="20" borderId="0" applyNumberFormat="0" applyBorder="0" applyAlignment="0" applyProtection="0">
      <alignment vertical="center"/>
    </xf>
    <xf numFmtId="0" fontId="7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71" fillId="24" borderId="0" applyNumberFormat="0" applyBorder="0" applyAlignment="0" applyProtection="0">
      <alignment vertical="center"/>
    </xf>
    <xf numFmtId="0" fontId="7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71" fillId="32" borderId="0" applyNumberFormat="0" applyBorder="0" applyAlignment="0" applyProtection="0">
      <alignment vertical="center"/>
    </xf>
    <xf numFmtId="0" fontId="0" fillId="0" borderId="0"/>
    <xf numFmtId="0" fontId="1" fillId="0" borderId="0"/>
    <xf numFmtId="0" fontId="1" fillId="0" borderId="0">
      <alignment vertical="center"/>
    </xf>
    <xf numFmtId="0" fontId="34" fillId="0" borderId="0"/>
    <xf numFmtId="0" fontId="0" fillId="0" borderId="0"/>
    <xf numFmtId="0" fontId="0" fillId="0" borderId="0"/>
    <xf numFmtId="0" fontId="72" fillId="0" borderId="0"/>
    <xf numFmtId="0" fontId="0" fillId="0" borderId="0"/>
    <xf numFmtId="0" fontId="0" fillId="0" borderId="0"/>
    <xf numFmtId="0" fontId="19" fillId="0" borderId="0"/>
    <xf numFmtId="0" fontId="0" fillId="0" borderId="0">
      <alignment vertical="center"/>
    </xf>
    <xf numFmtId="0" fontId="44" fillId="0" borderId="0">
      <protection locked="0"/>
    </xf>
  </cellStyleXfs>
  <cellXfs count="328">
    <xf numFmtId="0" fontId="0" fillId="0" borderId="0" xfId="0"/>
    <xf numFmtId="0" fontId="1" fillId="0" borderId="0" xfId="0" applyFont="1" applyFill="1" applyAlignment="1">
      <alignment vertical="center"/>
    </xf>
    <xf numFmtId="0" fontId="2"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0" xfId="0" applyNumberFormat="1"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1" xfId="59" applyNumberFormat="1" applyFont="1" applyFill="1" applyBorder="1" applyAlignment="1">
      <alignment horizontal="center" vertical="center" wrapText="1" shrinkToFit="1"/>
    </xf>
    <xf numFmtId="0" fontId="11" fillId="0" borderId="1" xfId="0" applyNumberFormat="1" applyFont="1" applyFill="1" applyBorder="1" applyAlignment="1">
      <alignment horizontal="center" vertical="center" wrapText="1"/>
    </xf>
    <xf numFmtId="0" fontId="8" fillId="0" borderId="1" xfId="59" applyFont="1" applyFill="1" applyBorder="1" applyAlignment="1">
      <alignment horizontal="center" vertical="center" wrapText="1" shrinkToFit="1"/>
    </xf>
    <xf numFmtId="176" fontId="12" fillId="0" borderId="1"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10" fontId="6" fillId="0" borderId="0" xfId="0" applyNumberFormat="1" applyFont="1" applyFill="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10"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10" fontId="7" fillId="0" borderId="7"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14" fillId="0" borderId="1" xfId="0" applyNumberFormat="1" applyFont="1" applyFill="1" applyBorder="1" applyAlignment="1">
      <alignment vertical="center" wrapText="1"/>
    </xf>
    <xf numFmtId="10" fontId="8"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3" fillId="0" borderId="1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6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6" fillId="0" borderId="0" xfId="0" applyNumberFormat="1" applyFont="1" applyFill="1" applyAlignment="1">
      <alignment horizontal="left" vertical="center" wrapText="1"/>
    </xf>
    <xf numFmtId="0" fontId="17" fillId="0" borderId="0" xfId="0" applyNumberFormat="1" applyFont="1" applyFill="1" applyAlignment="1">
      <alignment horizontal="left" vertical="center"/>
    </xf>
    <xf numFmtId="0" fontId="17" fillId="0" borderId="0" xfId="0" applyFont="1" applyFill="1" applyAlignment="1">
      <alignment horizontal="left" vertical="center"/>
    </xf>
    <xf numFmtId="0" fontId="18" fillId="0" borderId="2" xfId="0" applyFont="1" applyFill="1" applyBorder="1" applyAlignment="1">
      <alignment horizontal="center" vertical="center" wrapText="1"/>
    </xf>
    <xf numFmtId="0" fontId="15" fillId="0" borderId="1" xfId="60" applyNumberFormat="1" applyFont="1" applyFill="1" applyBorder="1" applyAlignment="1" applyProtection="1">
      <alignment horizontal="center" vertical="center" wrapText="1"/>
    </xf>
    <xf numFmtId="0" fontId="19" fillId="0" borderId="1" xfId="60" applyFont="1" applyFill="1" applyBorder="1" applyAlignment="1" applyProtection="1">
      <alignment horizontal="center" vertical="center" wrapText="1"/>
    </xf>
    <xf numFmtId="0" fontId="15" fillId="0" borderId="1" xfId="60" applyFont="1" applyFill="1" applyBorder="1" applyAlignment="1" applyProtection="1">
      <alignment horizontal="right" vertical="center" wrapText="1"/>
    </xf>
    <xf numFmtId="0" fontId="1" fillId="0" borderId="1" xfId="0" applyFont="1" applyFill="1" applyBorder="1" applyAlignment="1">
      <alignment horizontal="right" vertical="center"/>
    </xf>
    <xf numFmtId="0" fontId="20" fillId="0" borderId="0" xfId="0" applyFont="1" applyFill="1" applyBorder="1" applyAlignment="1"/>
    <xf numFmtId="0" fontId="21" fillId="0" borderId="0" xfId="0" applyFont="1" applyFill="1" applyBorder="1" applyAlignment="1"/>
    <xf numFmtId="0" fontId="20" fillId="0" borderId="0" xfId="0" applyFont="1" applyFill="1" applyBorder="1" applyAlignment="1">
      <alignment horizontal="center" vertical="center"/>
    </xf>
    <xf numFmtId="177" fontId="20" fillId="0" borderId="0" xfId="0" applyNumberFormat="1" applyFont="1" applyFill="1" applyBorder="1" applyAlignment="1">
      <alignment horizontal="center"/>
    </xf>
    <xf numFmtId="0" fontId="22" fillId="0" borderId="0" xfId="0" applyFont="1" applyFill="1" applyBorder="1" applyAlignment="1"/>
    <xf numFmtId="0" fontId="21" fillId="0" borderId="0" xfId="57" applyFont="1" applyFill="1" applyBorder="1" applyAlignment="1">
      <alignment horizontal="center" vertical="center"/>
    </xf>
    <xf numFmtId="177" fontId="21" fillId="0" borderId="0" xfId="57" applyNumberFormat="1" applyFont="1" applyFill="1" applyBorder="1" applyAlignment="1">
      <alignment horizontal="center" vertical="center"/>
    </xf>
    <xf numFmtId="0" fontId="20" fillId="0" borderId="0" xfId="57" applyFont="1" applyFill="1" applyBorder="1" applyAlignment="1">
      <alignment horizontal="left" vertical="center"/>
    </xf>
    <xf numFmtId="177" fontId="23" fillId="0" borderId="0" xfId="57" applyNumberFormat="1" applyFont="1" applyFill="1" applyBorder="1" applyAlignment="1">
      <alignment horizontal="center" vertical="center" wrapText="1"/>
    </xf>
    <xf numFmtId="0" fontId="22" fillId="0" borderId="0" xfId="57" applyFont="1" applyFill="1" applyBorder="1" applyAlignment="1">
      <alignment horizontal="right" wrapText="1"/>
    </xf>
    <xf numFmtId="0" fontId="20" fillId="0" borderId="2" xfId="57" applyFont="1" applyFill="1" applyBorder="1" applyAlignment="1">
      <alignment horizontal="center" vertical="center"/>
    </xf>
    <xf numFmtId="177" fontId="20" fillId="0" borderId="1" xfId="57" applyNumberFormat="1" applyFont="1" applyFill="1" applyBorder="1" applyAlignment="1">
      <alignment horizontal="center" vertical="center" wrapText="1"/>
    </xf>
    <xf numFmtId="0" fontId="20" fillId="0" borderId="2" xfId="57" applyFont="1" applyFill="1" applyBorder="1" applyAlignment="1">
      <alignment horizontal="center" vertical="center" wrapText="1"/>
    </xf>
    <xf numFmtId="178" fontId="20" fillId="0" borderId="1" xfId="57" applyNumberFormat="1" applyFont="1" applyFill="1" applyBorder="1" applyAlignment="1" applyProtection="1">
      <alignment horizontal="center" vertical="center" wrapText="1"/>
    </xf>
    <xf numFmtId="177" fontId="20" fillId="0" borderId="11" xfId="57" applyNumberFormat="1" applyFont="1" applyFill="1" applyBorder="1" applyAlignment="1">
      <alignment horizontal="center" vertical="center"/>
    </xf>
    <xf numFmtId="0" fontId="20" fillId="0" borderId="1" xfId="57" applyFont="1" applyFill="1" applyBorder="1" applyAlignment="1">
      <alignment horizontal="left" vertical="center" wrapText="1"/>
    </xf>
    <xf numFmtId="0" fontId="0" fillId="0" borderId="1" xfId="57" applyFont="1" applyFill="1" applyBorder="1" applyAlignment="1">
      <alignment horizontal="left" vertical="center" wrapText="1"/>
    </xf>
    <xf numFmtId="177" fontId="16" fillId="0" borderId="11" xfId="57" applyNumberFormat="1" applyFont="1" applyFill="1" applyBorder="1" applyAlignment="1">
      <alignment horizontal="center" vertical="center"/>
    </xf>
    <xf numFmtId="0" fontId="20" fillId="0" borderId="1" xfId="0" applyFont="1" applyFill="1" applyBorder="1" applyAlignment="1">
      <alignment wrapText="1"/>
    </xf>
    <xf numFmtId="0" fontId="22" fillId="0" borderId="1" xfId="0" applyFont="1" applyFill="1" applyBorder="1" applyAlignment="1">
      <alignment horizontal="left"/>
    </xf>
    <xf numFmtId="177" fontId="22" fillId="0" borderId="1" xfId="0" applyNumberFormat="1" applyFont="1" applyFill="1" applyBorder="1" applyAlignment="1">
      <alignment horizontal="center" vertical="center" wrapText="1"/>
    </xf>
    <xf numFmtId="0" fontId="22" fillId="0" borderId="1" xfId="0" applyFont="1" applyFill="1" applyBorder="1" applyAlignment="1">
      <alignment wrapText="1"/>
    </xf>
    <xf numFmtId="0" fontId="20" fillId="0" borderId="1" xfId="0" applyFont="1" applyFill="1" applyBorder="1" applyAlignment="1">
      <alignment horizontal="left"/>
    </xf>
    <xf numFmtId="177" fontId="20" fillId="0" borderId="1" xfId="0" applyNumberFormat="1" applyFont="1" applyFill="1" applyBorder="1" applyAlignment="1">
      <alignment horizontal="center" vertical="center" wrapText="1"/>
    </xf>
    <xf numFmtId="0" fontId="20" fillId="0" borderId="1" xfId="0" applyFont="1" applyFill="1" applyBorder="1" applyAlignment="1"/>
    <xf numFmtId="177" fontId="20" fillId="0" borderId="1" xfId="0" applyNumberFormat="1" applyFont="1" applyFill="1" applyBorder="1" applyAlignment="1">
      <alignment horizontal="center"/>
    </xf>
    <xf numFmtId="0" fontId="24" fillId="0" borderId="0" xfId="0" applyFont="1" applyFill="1" applyAlignment="1">
      <alignment vertical="center"/>
    </xf>
    <xf numFmtId="0" fontId="25" fillId="0" borderId="0" xfId="0" applyFont="1" applyFill="1" applyBorder="1" applyAlignment="1">
      <alignment vertical="center" wrapText="1"/>
    </xf>
    <xf numFmtId="0" fontId="3"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5" fillId="0" borderId="0" xfId="0" applyFont="1" applyFill="1" applyBorder="1" applyAlignment="1">
      <alignment horizontal="right" vertical="center" wrapText="1"/>
    </xf>
    <xf numFmtId="0" fontId="27" fillId="0" borderId="12"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3" fillId="0" borderId="0" xfId="0" applyFont="1" applyFill="1" applyBorder="1" applyAlignment="1">
      <alignment horizontal="left" vertical="center" wrapText="1"/>
    </xf>
    <xf numFmtId="4" fontId="3" fillId="0" borderId="14"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4" fontId="3" fillId="0" borderId="16" xfId="0" applyNumberFormat="1" applyFont="1" applyFill="1" applyBorder="1" applyAlignment="1">
      <alignment horizontal="right" vertical="center" wrapText="1"/>
    </xf>
    <xf numFmtId="4" fontId="3" fillId="0" borderId="15" xfId="0" applyNumberFormat="1" applyFont="1" applyFill="1" applyBorder="1" applyAlignment="1">
      <alignment horizontal="right" vertical="center" wrapText="1"/>
    </xf>
    <xf numFmtId="0" fontId="3" fillId="0" borderId="17" xfId="0" applyFont="1" applyFill="1" applyBorder="1" applyAlignment="1">
      <alignment horizontal="left" vertical="center" wrapText="1"/>
    </xf>
    <xf numFmtId="4" fontId="3" fillId="0" borderId="17" xfId="0" applyNumberFormat="1" applyFont="1" applyFill="1" applyBorder="1" applyAlignment="1">
      <alignment horizontal="right" vertical="center" wrapText="1"/>
    </xf>
    <xf numFmtId="0" fontId="3" fillId="0" borderId="18" xfId="0" applyFont="1" applyFill="1" applyBorder="1" applyAlignment="1">
      <alignment horizontal="left" vertical="center" wrapText="1"/>
    </xf>
    <xf numFmtId="0" fontId="25" fillId="0" borderId="19" xfId="0" applyFont="1" applyFill="1" applyBorder="1" applyAlignment="1">
      <alignment vertical="center" wrapText="1"/>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25" fillId="0" borderId="0" xfId="0" applyFont="1" applyFill="1" applyBorder="1" applyAlignment="1">
      <alignment horizontal="center" vertical="center" wrapText="1"/>
    </xf>
    <xf numFmtId="0" fontId="29" fillId="0" borderId="0" xfId="0" applyFont="1" applyFill="1" applyBorder="1" applyAlignment="1">
      <alignment horizontal="left"/>
    </xf>
    <xf numFmtId="0" fontId="2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9" fontId="3" fillId="0" borderId="4"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0" fillId="0" borderId="0" xfId="0" applyFont="1" applyFill="1" applyBorder="1" applyAlignment="1"/>
    <xf numFmtId="0" fontId="29" fillId="0" borderId="0" xfId="0" applyFont="1" applyFill="1" applyBorder="1" applyAlignment="1"/>
    <xf numFmtId="0" fontId="31" fillId="0" borderId="0" xfId="0" applyFont="1" applyFill="1" applyBorder="1" applyAlignment="1">
      <alignment horizontal="center" vertical="center"/>
    </xf>
    <xf numFmtId="0" fontId="31" fillId="0" borderId="0" xfId="0" applyFont="1" applyFill="1" applyBorder="1" applyAlignment="1">
      <alignment vertical="center"/>
    </xf>
    <xf numFmtId="0" fontId="19" fillId="0" borderId="0" xfId="0" applyFont="1" applyFill="1" applyBorder="1" applyAlignment="1">
      <alignment horizontal="right" vertical="center"/>
    </xf>
    <xf numFmtId="0" fontId="3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9" fillId="0" borderId="0" xfId="0" applyFont="1" applyFill="1" applyBorder="1" applyAlignment="1">
      <alignment horizontal="left" vertical="center"/>
    </xf>
    <xf numFmtId="0" fontId="33" fillId="0" borderId="0" xfId="0" applyFont="1" applyFill="1" applyBorder="1" applyAlignment="1">
      <alignment horizontal="left" vertical="center"/>
    </xf>
    <xf numFmtId="0" fontId="32" fillId="0" borderId="2" xfId="0" applyFont="1" applyFill="1" applyBorder="1" applyAlignment="1">
      <alignment horizontal="center" vertical="center"/>
    </xf>
    <xf numFmtId="0" fontId="32" fillId="0" borderId="4" xfId="0" applyFont="1" applyFill="1" applyBorder="1" applyAlignment="1">
      <alignment horizontal="center" vertical="center"/>
    </xf>
    <xf numFmtId="0" fontId="0" fillId="0" borderId="0" xfId="53" applyFont="1" applyFill="1"/>
    <xf numFmtId="0" fontId="31" fillId="0" borderId="0" xfId="52" applyFont="1" applyFill="1" applyBorder="1" applyAlignment="1">
      <alignment horizontal="center" vertical="center"/>
    </xf>
    <xf numFmtId="0" fontId="34" fillId="0" borderId="0" xfId="52" applyFont="1" applyFill="1" applyBorder="1" applyAlignment="1">
      <alignment horizontal="center" vertical="center"/>
    </xf>
    <xf numFmtId="0" fontId="19" fillId="0" borderId="0" xfId="52" applyFont="1" applyFill="1" applyBorder="1" applyAlignment="1">
      <alignment horizontal="right" vertical="center"/>
    </xf>
    <xf numFmtId="0" fontId="19" fillId="0" borderId="1" xfId="52" applyFont="1" applyFill="1" applyBorder="1" applyAlignment="1">
      <alignment horizontal="center" vertical="center"/>
    </xf>
    <xf numFmtId="0" fontId="19" fillId="0" borderId="1" xfId="52" applyFont="1" applyFill="1" applyBorder="1" applyAlignment="1">
      <alignment horizontal="left" vertical="center"/>
    </xf>
    <xf numFmtId="180" fontId="33" fillId="0" borderId="1" xfId="52" applyNumberFormat="1" applyFont="1" applyFill="1" applyBorder="1" applyAlignment="1">
      <alignment horizontal="center" vertical="center"/>
    </xf>
    <xf numFmtId="177" fontId="33" fillId="0" borderId="1" xfId="52" applyNumberFormat="1" applyFont="1" applyFill="1" applyBorder="1" applyAlignment="1">
      <alignment horizontal="center" vertical="center"/>
    </xf>
    <xf numFmtId="0" fontId="19" fillId="0" borderId="1" xfId="52" applyFont="1" applyFill="1" applyBorder="1" applyAlignment="1">
      <alignment vertical="center"/>
    </xf>
    <xf numFmtId="176" fontId="33" fillId="0" borderId="1" xfId="52" applyNumberFormat="1" applyFont="1" applyFill="1" applyBorder="1" applyAlignment="1">
      <alignment horizontal="center" vertical="center"/>
    </xf>
    <xf numFmtId="0" fontId="33" fillId="0" borderId="1" xfId="52" applyFont="1" applyFill="1" applyBorder="1" applyAlignment="1">
      <alignment vertical="center"/>
    </xf>
    <xf numFmtId="0" fontId="35" fillId="0" borderId="1" xfId="52" applyFont="1" applyFill="1" applyBorder="1" applyAlignment="1">
      <alignment vertical="center"/>
    </xf>
    <xf numFmtId="176" fontId="36" fillId="0" borderId="1" xfId="52" applyNumberFormat="1" applyFont="1" applyFill="1" applyBorder="1" applyAlignment="1">
      <alignment horizontal="center" vertical="center"/>
    </xf>
    <xf numFmtId="0" fontId="19" fillId="0" borderId="0" xfId="53" applyFont="1" applyFill="1"/>
    <xf numFmtId="0" fontId="19" fillId="0" borderId="20" xfId="54" applyFont="1" applyFill="1" applyBorder="1" applyAlignment="1">
      <alignment vertical="center" wrapText="1"/>
    </xf>
    <xf numFmtId="31" fontId="0" fillId="0" borderId="0" xfId="53" applyNumberFormat="1" applyFont="1" applyFill="1"/>
    <xf numFmtId="0" fontId="0" fillId="0" borderId="0" xfId="53" applyFont="1" applyFill="1" applyAlignment="1">
      <alignment horizontal="center"/>
    </xf>
    <xf numFmtId="0" fontId="31" fillId="0" borderId="0" xfId="52" applyFont="1" applyFill="1" applyAlignment="1">
      <alignment horizontal="center" vertical="center"/>
    </xf>
    <xf numFmtId="0" fontId="19" fillId="0" borderId="0" xfId="52" applyFont="1" applyFill="1" applyAlignment="1">
      <alignment horizontal="right" vertical="center"/>
    </xf>
    <xf numFmtId="0" fontId="19" fillId="0" borderId="0" xfId="52" applyFont="1" applyFill="1" applyAlignment="1">
      <alignment horizontal="center" vertical="center"/>
    </xf>
    <xf numFmtId="0" fontId="32"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left" vertical="center"/>
    </xf>
    <xf numFmtId="3" fontId="0" fillId="0" borderId="1" xfId="0" applyNumberFormat="1" applyFont="1" applyFill="1" applyBorder="1" applyAlignment="1" applyProtection="1">
      <alignment horizontal="center" vertical="center"/>
    </xf>
    <xf numFmtId="0" fontId="32" fillId="0" borderId="1" xfId="0" applyNumberFormat="1" applyFont="1" applyFill="1" applyBorder="1" applyAlignment="1" applyProtection="1">
      <alignment horizontal="left" vertical="center"/>
    </xf>
    <xf numFmtId="0" fontId="32" fillId="0" borderId="1" xfId="0" applyNumberFormat="1" applyFont="1" applyFill="1" applyBorder="1" applyAlignment="1" applyProtection="1">
      <alignment vertical="center"/>
    </xf>
    <xf numFmtId="0" fontId="0" fillId="0" borderId="1" xfId="0" applyNumberFormat="1" applyFont="1" applyFill="1" applyBorder="1" applyAlignment="1" applyProtection="1">
      <alignment vertical="center"/>
    </xf>
    <xf numFmtId="0" fontId="32" fillId="0" borderId="11" xfId="0" applyNumberFormat="1" applyFont="1" applyFill="1" applyBorder="1" applyAlignment="1" applyProtection="1">
      <alignment horizontal="left" vertical="center"/>
    </xf>
    <xf numFmtId="0" fontId="0" fillId="0" borderId="9" xfId="0" applyNumberFormat="1" applyFont="1" applyFill="1" applyBorder="1" applyAlignment="1" applyProtection="1">
      <alignment vertical="center"/>
    </xf>
    <xf numFmtId="0" fontId="0" fillId="0" borderId="2" xfId="0" applyNumberFormat="1" applyFont="1" applyFill="1" applyBorder="1" applyAlignment="1" applyProtection="1">
      <alignment horizontal="left" vertical="center"/>
    </xf>
    <xf numFmtId="0" fontId="0" fillId="0" borderId="2" xfId="0" applyNumberFormat="1" applyFont="1" applyFill="1" applyBorder="1" applyAlignment="1" applyProtection="1">
      <alignment vertical="center"/>
    </xf>
    <xf numFmtId="3" fontId="0" fillId="0" borderId="2" xfId="0" applyNumberFormat="1" applyFont="1" applyFill="1" applyBorder="1" applyAlignment="1" applyProtection="1">
      <alignment horizontal="center" vertical="center"/>
    </xf>
    <xf numFmtId="0" fontId="0" fillId="0" borderId="0" xfId="53" applyFill="1"/>
    <xf numFmtId="177" fontId="0" fillId="0" borderId="0" xfId="53" applyNumberFormat="1" applyFill="1"/>
    <xf numFmtId="0" fontId="0" fillId="0" borderId="0" xfId="53" applyFill="1" applyAlignment="1">
      <alignment horizontal="center"/>
    </xf>
    <xf numFmtId="0" fontId="37" fillId="0" borderId="0" xfId="52" applyFont="1" applyFill="1" applyBorder="1" applyAlignment="1">
      <alignment horizontal="center" vertical="center"/>
    </xf>
    <xf numFmtId="31" fontId="38" fillId="0" borderId="21" xfId="58" applyNumberFormat="1" applyFont="1" applyFill="1" applyBorder="1" applyAlignment="1" applyProtection="1">
      <alignment horizontal="right" vertical="center"/>
    </xf>
    <xf numFmtId="0" fontId="33" fillId="0" borderId="1" xfId="52" applyFont="1" applyFill="1" applyBorder="1" applyAlignment="1">
      <alignment horizontal="center" vertical="center"/>
    </xf>
    <xf numFmtId="0" fontId="32" fillId="0" borderId="1" xfId="52" applyFont="1" applyFill="1" applyBorder="1" applyAlignment="1">
      <alignment horizontal="center" vertical="center"/>
    </xf>
    <xf numFmtId="177" fontId="32" fillId="0" borderId="1" xfId="52" applyNumberFormat="1" applyFont="1" applyFill="1" applyBorder="1" applyAlignment="1">
      <alignment horizontal="center" vertical="center"/>
    </xf>
    <xf numFmtId="177" fontId="33" fillId="0" borderId="1" xfId="52" applyNumberFormat="1" applyFont="1" applyFill="1" applyBorder="1" applyAlignment="1">
      <alignment horizontal="left" vertical="center"/>
    </xf>
    <xf numFmtId="0" fontId="0" fillId="0" borderId="1" xfId="52" applyFont="1" applyFill="1" applyBorder="1" applyAlignment="1">
      <alignment horizontal="left" vertical="center"/>
    </xf>
    <xf numFmtId="0" fontId="0" fillId="0" borderId="1" xfId="52" applyFont="1" applyFill="1" applyBorder="1" applyAlignment="1">
      <alignment horizontal="center" vertical="center"/>
    </xf>
    <xf numFmtId="177" fontId="34" fillId="0" borderId="1" xfId="52" applyNumberFormat="1" applyFont="1" applyFill="1" applyBorder="1" applyAlignment="1">
      <alignment horizontal="left" vertical="center"/>
    </xf>
    <xf numFmtId="0" fontId="34" fillId="0" borderId="1" xfId="52" applyFont="1" applyFill="1" applyBorder="1" applyAlignment="1">
      <alignment vertical="center"/>
    </xf>
    <xf numFmtId="0" fontId="34" fillId="0" borderId="1" xfId="52" applyFont="1" applyFill="1" applyBorder="1" applyAlignment="1">
      <alignment horizontal="center" vertical="center"/>
    </xf>
    <xf numFmtId="177" fontId="34" fillId="0" borderId="1" xfId="52" applyNumberFormat="1" applyFont="1" applyFill="1" applyBorder="1" applyAlignment="1">
      <alignment horizontal="center" vertical="center"/>
    </xf>
    <xf numFmtId="0" fontId="0" fillId="0" borderId="1" xfId="52" applyFont="1" applyFill="1" applyBorder="1" applyAlignment="1">
      <alignment vertical="center"/>
    </xf>
    <xf numFmtId="176" fontId="34" fillId="0" borderId="1" xfId="52" applyNumberFormat="1" applyFont="1" applyFill="1" applyBorder="1" applyAlignment="1">
      <alignment horizontal="center" vertical="center"/>
    </xf>
    <xf numFmtId="0" fontId="32" fillId="0" borderId="1" xfId="52" applyFont="1" applyFill="1" applyBorder="1" applyAlignment="1">
      <alignment vertical="center"/>
    </xf>
    <xf numFmtId="176" fontId="39" fillId="0" borderId="1" xfId="52" applyNumberFormat="1" applyFont="1" applyFill="1" applyBorder="1" applyAlignment="1">
      <alignment horizontal="center" vertical="center"/>
    </xf>
    <xf numFmtId="0" fontId="36" fillId="0" borderId="1" xfId="52" applyFont="1" applyFill="1" applyBorder="1" applyAlignment="1">
      <alignment vertical="center"/>
    </xf>
    <xf numFmtId="31" fontId="19" fillId="0" borderId="0" xfId="53" applyNumberFormat="1" applyFont="1" applyFill="1"/>
    <xf numFmtId="180" fontId="34" fillId="0" borderId="1" xfId="52" applyNumberFormat="1" applyFont="1" applyFill="1" applyBorder="1" applyAlignment="1">
      <alignment horizontal="center" vertical="center"/>
    </xf>
    <xf numFmtId="0" fontId="40" fillId="0" borderId="1" xfId="52" applyFont="1" applyFill="1" applyBorder="1" applyAlignment="1">
      <alignment vertical="center"/>
    </xf>
    <xf numFmtId="0" fontId="0" fillId="0" borderId="0" xfId="0" applyFill="1" applyBorder="1" applyAlignment="1"/>
    <xf numFmtId="0" fontId="31"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right" vertical="center"/>
    </xf>
    <xf numFmtId="0" fontId="35" fillId="0" borderId="1"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wrapText="1"/>
    </xf>
    <xf numFmtId="0" fontId="35" fillId="0" borderId="1" xfId="0" applyNumberFormat="1" applyFont="1" applyFill="1" applyBorder="1" applyAlignment="1" applyProtection="1">
      <alignment vertical="center"/>
    </xf>
    <xf numFmtId="3" fontId="19" fillId="0" borderId="1" xfId="0" applyNumberFormat="1" applyFont="1" applyFill="1" applyBorder="1" applyAlignment="1" applyProtection="1">
      <alignment horizontal="right" vertical="center"/>
    </xf>
    <xf numFmtId="0" fontId="19" fillId="0" borderId="1" xfId="0" applyNumberFormat="1" applyFont="1" applyFill="1" applyBorder="1" applyAlignment="1" applyProtection="1">
      <alignment vertical="center"/>
    </xf>
    <xf numFmtId="3" fontId="19" fillId="0" borderId="2" xfId="0" applyNumberFormat="1" applyFont="1" applyFill="1" applyBorder="1" applyAlignment="1" applyProtection="1">
      <alignment horizontal="right" vertical="center"/>
    </xf>
    <xf numFmtId="0" fontId="19" fillId="0" borderId="9" xfId="0" applyNumberFormat="1" applyFont="1" applyFill="1" applyBorder="1" applyAlignment="1" applyProtection="1">
      <alignment vertical="center"/>
    </xf>
    <xf numFmtId="3" fontId="19" fillId="0" borderId="11" xfId="0" applyNumberFormat="1" applyFont="1" applyFill="1" applyBorder="1" applyAlignment="1" applyProtection="1">
      <alignment horizontal="right" vertical="center"/>
    </xf>
    <xf numFmtId="3" fontId="19" fillId="0" borderId="4" xfId="0" applyNumberFormat="1" applyFont="1" applyFill="1" applyBorder="1" applyAlignment="1" applyProtection="1">
      <alignment horizontal="right" vertical="center"/>
    </xf>
    <xf numFmtId="0" fontId="0" fillId="0" borderId="9" xfId="56" applyFont="1" applyFill="1" applyBorder="1" applyAlignment="1">
      <alignment horizontal="left" vertical="center" wrapText="1" shrinkToFit="1"/>
    </xf>
    <xf numFmtId="0" fontId="0" fillId="0" borderId="10" xfId="56" applyFont="1" applyFill="1" applyBorder="1" applyAlignment="1">
      <alignment horizontal="left" vertical="center" wrapText="1" shrinkToFit="1"/>
    </xf>
    <xf numFmtId="0" fontId="0" fillId="0" borderId="11" xfId="56" applyFont="1" applyFill="1" applyBorder="1" applyAlignment="1">
      <alignment horizontal="left" vertical="center" wrapText="1" shrinkToFit="1"/>
    </xf>
    <xf numFmtId="0" fontId="0" fillId="0" borderId="0" xfId="0" applyFill="1" applyAlignment="1">
      <alignment horizontal="left" wrapText="1"/>
    </xf>
    <xf numFmtId="0" fontId="31" fillId="0" borderId="0" xfId="0" applyNumberFormat="1" applyFont="1" applyFill="1" applyAlignment="1" applyProtection="1">
      <alignment horizontal="center" vertical="center"/>
    </xf>
    <xf numFmtId="0" fontId="31" fillId="0" borderId="0" xfId="0" applyNumberFormat="1" applyFont="1" applyFill="1" applyBorder="1" applyAlignment="1" applyProtection="1">
      <alignment vertical="center"/>
    </xf>
    <xf numFmtId="0" fontId="19" fillId="0" borderId="0" xfId="0" applyNumberFormat="1" applyFont="1" applyFill="1" applyBorder="1" applyAlignment="1" applyProtection="1">
      <alignment vertical="center"/>
    </xf>
    <xf numFmtId="0" fontId="32"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19" fillId="0" borderId="0" xfId="0" applyFont="1" applyFill="1"/>
    <xf numFmtId="0" fontId="32" fillId="0" borderId="1" xfId="0" applyFont="1" applyBorder="1" applyAlignment="1">
      <alignment horizontal="center"/>
    </xf>
    <xf numFmtId="0" fontId="0" fillId="0" borderId="0" xfId="0" applyFont="1" applyFill="1" applyBorder="1" applyAlignment="1">
      <alignment horizontal="center"/>
    </xf>
    <xf numFmtId="0" fontId="0" fillId="0" borderId="0" xfId="0" applyFill="1" applyAlignment="1">
      <alignment horizontal="left"/>
    </xf>
    <xf numFmtId="0" fontId="41" fillId="0" borderId="0" xfId="0" applyNumberFormat="1" applyFont="1" applyFill="1" applyBorder="1" applyAlignment="1" applyProtection="1">
      <alignment horizontal="center"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0" fillId="0" borderId="1" xfId="0" applyFill="1" applyBorder="1" applyAlignment="1"/>
    <xf numFmtId="0" fontId="0" fillId="0" borderId="1" xfId="0" applyFont="1" applyFill="1" applyBorder="1" applyAlignment="1">
      <alignment horizontal="center"/>
    </xf>
    <xf numFmtId="3" fontId="0" fillId="0" borderId="1" xfId="0" applyNumberFormat="1" applyFont="1" applyFill="1" applyBorder="1" applyAlignment="1" applyProtection="1">
      <alignment vertical="center"/>
    </xf>
    <xf numFmtId="0" fontId="35" fillId="0" borderId="1" xfId="0" applyNumberFormat="1" applyFont="1" applyFill="1" applyBorder="1" applyAlignment="1" applyProtection="1">
      <alignment horizontal="left" vertical="center"/>
    </xf>
    <xf numFmtId="0" fontId="0"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left" vertical="center"/>
    </xf>
    <xf numFmtId="0" fontId="0" fillId="0" borderId="0" xfId="0" applyFont="1" applyFill="1" applyAlignment="1"/>
    <xf numFmtId="0" fontId="29" fillId="0" borderId="0" xfId="0" applyFont="1" applyFill="1" applyAlignment="1">
      <alignment vertical="center"/>
    </xf>
    <xf numFmtId="0" fontId="29" fillId="0" borderId="0" xfId="0" applyFont="1" applyFill="1" applyAlignment="1">
      <alignment horizontal="center" vertical="center"/>
    </xf>
    <xf numFmtId="0" fontId="42" fillId="0" borderId="0" xfId="0" applyFont="1" applyFill="1" applyAlignment="1">
      <alignment horizontal="center" vertical="center"/>
    </xf>
    <xf numFmtId="0" fontId="19" fillId="0" borderId="0" xfId="0" applyFont="1" applyFill="1" applyAlignment="1">
      <alignment horizontal="right" vertical="center"/>
    </xf>
    <xf numFmtId="0" fontId="32" fillId="0" borderId="1" xfId="0" applyFont="1" applyFill="1" applyBorder="1" applyAlignment="1">
      <alignment horizontal="center" vertical="center" wrapText="1"/>
    </xf>
    <xf numFmtId="180" fontId="32" fillId="0" borderId="1" xfId="0" applyNumberFormat="1" applyFont="1" applyFill="1" applyBorder="1" applyAlignment="1">
      <alignment horizontal="center" vertical="center" wrapText="1"/>
    </xf>
    <xf numFmtId="0" fontId="32" fillId="0" borderId="1" xfId="0" applyNumberFormat="1" applyFont="1" applyFill="1" applyBorder="1" applyAlignment="1" applyProtection="1">
      <alignment horizontal="center" vertical="center" wrapText="1"/>
    </xf>
    <xf numFmtId="0" fontId="0" fillId="0" borderId="1" xfId="0" applyFont="1" applyFill="1" applyBorder="1" applyAlignment="1"/>
    <xf numFmtId="3" fontId="0" fillId="0" borderId="1" xfId="0" applyNumberFormat="1" applyFont="1" applyFill="1" applyBorder="1" applyAlignment="1" applyProtection="1">
      <alignment horizontal="right" vertical="center"/>
    </xf>
    <xf numFmtId="0" fontId="43" fillId="0" borderId="1" xfId="0" applyFont="1" applyFill="1" applyBorder="1" applyAlignment="1">
      <alignment vertical="center"/>
    </xf>
    <xf numFmtId="0" fontId="43" fillId="0" borderId="1" xfId="0" applyFont="1" applyFill="1" applyBorder="1" applyAlignment="1">
      <alignment horizontal="center" vertical="center"/>
    </xf>
    <xf numFmtId="0" fontId="0" fillId="0" borderId="0" xfId="0" applyFill="1"/>
    <xf numFmtId="3" fontId="35" fillId="0" borderId="1" xfId="0" applyNumberFormat="1" applyFont="1" applyFill="1" applyBorder="1" applyAlignment="1" applyProtection="1">
      <alignment horizontal="right" vertical="center"/>
    </xf>
    <xf numFmtId="0" fontId="32" fillId="0" borderId="1" xfId="0" applyFont="1" applyFill="1" applyBorder="1" applyAlignment="1"/>
    <xf numFmtId="0" fontId="32" fillId="0" borderId="9" xfId="0" applyFont="1" applyFill="1" applyBorder="1" applyAlignment="1">
      <alignment horizontal="center"/>
    </xf>
    <xf numFmtId="0" fontId="32" fillId="0" borderId="11" xfId="0" applyFont="1" applyFill="1" applyBorder="1" applyAlignment="1"/>
    <xf numFmtId="0" fontId="43" fillId="0" borderId="1" xfId="0" applyFont="1" applyFill="1" applyBorder="1" applyAlignment="1">
      <alignment horizontal="center" vertical="center" wrapText="1"/>
    </xf>
    <xf numFmtId="180" fontId="43" fillId="0" borderId="1" xfId="0" applyNumberFormat="1" applyFont="1" applyFill="1" applyBorder="1" applyAlignment="1">
      <alignment horizontal="center" vertical="center" wrapText="1"/>
    </xf>
    <xf numFmtId="0" fontId="32" fillId="0" borderId="1" xfId="0" applyNumberFormat="1" applyFont="1" applyFill="1" applyBorder="1" applyAlignment="1" applyProtection="1">
      <alignment horizontal="left" vertical="center" wrapText="1"/>
    </xf>
    <xf numFmtId="0" fontId="19" fillId="0" borderId="1" xfId="0" applyFont="1" applyFill="1" applyBorder="1" applyAlignment="1"/>
    <xf numFmtId="0" fontId="0" fillId="0" borderId="0" xfId="0" applyFill="1" applyBorder="1" applyAlignment="1">
      <alignment horizontal="center"/>
    </xf>
    <xf numFmtId="0" fontId="29" fillId="0" borderId="0" xfId="0" applyFont="1" applyFill="1" applyBorder="1" applyAlignment="1">
      <alignment vertical="center"/>
    </xf>
    <xf numFmtId="0" fontId="29" fillId="0" borderId="0" xfId="0" applyFont="1" applyFill="1" applyBorder="1" applyAlignment="1">
      <alignment horizontal="center" vertical="center"/>
    </xf>
    <xf numFmtId="0" fontId="44" fillId="0" borderId="0" xfId="0" applyFont="1" applyFill="1" applyBorder="1" applyAlignment="1"/>
    <xf numFmtId="0" fontId="45" fillId="0" borderId="0" xfId="0" applyFont="1" applyFill="1" applyBorder="1" applyAlignment="1">
      <alignment horizontal="center" vertical="center"/>
    </xf>
    <xf numFmtId="31" fontId="19" fillId="0" borderId="0" xfId="0" applyNumberFormat="1" applyFont="1" applyFill="1" applyBorder="1" applyAlignment="1">
      <alignment horizontal="center" vertical="center"/>
    </xf>
    <xf numFmtId="0" fontId="0" fillId="0" borderId="0" xfId="0" applyFill="1" applyBorder="1" applyAlignment="1">
      <alignment horizontal="right"/>
    </xf>
    <xf numFmtId="0" fontId="0" fillId="0" borderId="1" xfId="0" applyFill="1" applyBorder="1" applyAlignment="1">
      <alignment horizontal="center" vertical="center"/>
    </xf>
    <xf numFmtId="180" fontId="0" fillId="0" borderId="1" xfId="0" applyNumberFormat="1" applyFont="1" applyFill="1" applyBorder="1" applyAlignment="1">
      <alignment horizontal="center" vertical="center"/>
    </xf>
    <xf numFmtId="180" fontId="0" fillId="0" borderId="1" xfId="0" applyNumberFormat="1" applyFill="1" applyBorder="1" applyAlignment="1">
      <alignment horizontal="left" vertical="center" indent="2"/>
    </xf>
    <xf numFmtId="181" fontId="0" fillId="0" borderId="1" xfId="0" applyNumberFormat="1" applyFill="1" applyBorder="1" applyAlignment="1">
      <alignment horizontal="center" vertical="center"/>
    </xf>
    <xf numFmtId="180" fontId="0" fillId="0" borderId="1" xfId="0" applyNumberFormat="1" applyFill="1" applyBorder="1" applyAlignment="1">
      <alignment horizontal="center" vertical="center"/>
    </xf>
    <xf numFmtId="180" fontId="0" fillId="0" borderId="1" xfId="0" applyNumberFormat="1" applyFill="1" applyBorder="1" applyAlignment="1">
      <alignment horizontal="left" vertical="center" indent="3"/>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31" fillId="0" borderId="0" xfId="0" applyNumberFormat="1" applyFont="1" applyFill="1" applyAlignment="1" applyProtection="1">
      <alignment horizontal="center" vertical="center" wrapText="1"/>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0" fillId="0" borderId="0" xfId="0" applyFont="1" applyFill="1" applyBorder="1" applyAlignment="1"/>
    <xf numFmtId="180" fontId="0" fillId="0" borderId="0" xfId="0" applyNumberFormat="1" applyFill="1" applyBorder="1" applyAlignment="1"/>
    <xf numFmtId="0" fontId="31" fillId="0" borderId="0" xfId="0" applyNumberFormat="1" applyFont="1" applyFill="1" applyBorder="1" applyAlignment="1" applyProtection="1">
      <alignment horizontal="center" vertical="center" wrapText="1"/>
    </xf>
    <xf numFmtId="180" fontId="31" fillId="0" borderId="0" xfId="0" applyNumberFormat="1" applyFont="1" applyFill="1" applyBorder="1" applyAlignment="1" applyProtection="1">
      <alignment horizontal="center" vertical="center" wrapText="1"/>
    </xf>
    <xf numFmtId="180" fontId="19" fillId="0" borderId="0" xfId="0" applyNumberFormat="1" applyFont="1" applyFill="1" applyBorder="1" applyAlignment="1" applyProtection="1">
      <alignment horizontal="right" vertical="center"/>
    </xf>
    <xf numFmtId="180" fontId="32" fillId="0" borderId="1" xfId="0" applyNumberFormat="1" applyFont="1" applyFill="1" applyBorder="1" applyAlignment="1" applyProtection="1">
      <alignment horizontal="center" vertical="center"/>
    </xf>
    <xf numFmtId="49" fontId="0" fillId="0" borderId="1" xfId="0" applyNumberFormat="1" applyFont="1" applyFill="1" applyBorder="1" applyAlignment="1" applyProtection="1">
      <alignment horizontal="right" vertical="center"/>
    </xf>
    <xf numFmtId="0" fontId="29" fillId="0" borderId="0" xfId="53" applyFont="1" applyFill="1"/>
    <xf numFmtId="0" fontId="46" fillId="0" borderId="0" xfId="0" applyFont="1" applyFill="1" applyBorder="1" applyAlignment="1"/>
    <xf numFmtId="0" fontId="47" fillId="0" borderId="0" xfId="0" applyFont="1" applyFill="1" applyBorder="1" applyAlignment="1"/>
    <xf numFmtId="0" fontId="48" fillId="0" borderId="0" xfId="0" applyNumberFormat="1" applyFont="1" applyFill="1" applyBorder="1" applyAlignment="1" applyProtection="1">
      <alignment horizontal="center" vertical="center"/>
    </xf>
    <xf numFmtId="0" fontId="46" fillId="0" borderId="0" xfId="0" applyNumberFormat="1" applyFont="1" applyFill="1" applyBorder="1" applyAlignment="1" applyProtection="1">
      <alignment horizontal="right" vertical="center"/>
    </xf>
    <xf numFmtId="0" fontId="49" fillId="0" borderId="1"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vertical="center"/>
    </xf>
    <xf numFmtId="3" fontId="29" fillId="0" borderId="1" xfId="0" applyNumberFormat="1" applyFont="1" applyFill="1" applyBorder="1" applyAlignment="1" applyProtection="1">
      <alignment horizontal="right" vertical="center"/>
    </xf>
    <xf numFmtId="0" fontId="29" fillId="0" borderId="1" xfId="0" applyNumberFormat="1" applyFont="1" applyFill="1" applyBorder="1" applyAlignment="1" applyProtection="1">
      <alignment vertical="center"/>
    </xf>
    <xf numFmtId="0" fontId="29" fillId="0" borderId="1" xfId="0" applyFont="1" applyFill="1" applyBorder="1" applyAlignment="1"/>
    <xf numFmtId="0" fontId="29" fillId="0" borderId="22" xfId="0" applyFont="1" applyFill="1" applyBorder="1" applyAlignment="1"/>
    <xf numFmtId="3" fontId="29" fillId="0" borderId="22" xfId="0" applyNumberFormat="1" applyFont="1" applyFill="1" applyBorder="1" applyAlignment="1" applyProtection="1">
      <alignment horizontal="right" vertical="center"/>
    </xf>
    <xf numFmtId="0" fontId="43" fillId="0" borderId="22"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xf>
    <xf numFmtId="0" fontId="31" fillId="0" borderId="0" xfId="0" applyNumberFormat="1" applyFont="1" applyFill="1" applyAlignment="1" applyProtection="1">
      <alignment vertical="center"/>
    </xf>
    <xf numFmtId="0" fontId="0" fillId="0" borderId="0" xfId="0" applyFont="1" applyFill="1" applyBorder="1" applyAlignment="1">
      <alignment horizontal="right" vertical="center"/>
    </xf>
    <xf numFmtId="0" fontId="32" fillId="0" borderId="2" xfId="0" applyNumberFormat="1" applyFont="1" applyFill="1" applyBorder="1" applyAlignment="1" applyProtection="1">
      <alignment horizontal="center" vertical="center"/>
    </xf>
    <xf numFmtId="0" fontId="32" fillId="0" borderId="4" xfId="0" applyNumberFormat="1" applyFont="1" applyFill="1" applyBorder="1" applyAlignment="1" applyProtection="1">
      <alignment horizontal="center" vertical="center"/>
    </xf>
    <xf numFmtId="3" fontId="0" fillId="0" borderId="11" xfId="0" applyNumberFormat="1" applyFont="1" applyFill="1" applyBorder="1" applyAlignment="1" applyProtection="1">
      <alignment horizontal="right" vertical="center"/>
    </xf>
    <xf numFmtId="0" fontId="50" fillId="0" borderId="0" xfId="0" applyFont="1" applyFill="1" applyAlignment="1"/>
    <xf numFmtId="176" fontId="0" fillId="0" borderId="0" xfId="0" applyNumberFormat="1" applyFont="1" applyFill="1" applyAlignment="1">
      <alignment vertical="center"/>
    </xf>
    <xf numFmtId="176" fontId="0" fillId="0" borderId="0" xfId="0" applyNumberFormat="1" applyFont="1" applyFill="1" applyBorder="1" applyAlignment="1">
      <alignment vertical="center"/>
    </xf>
    <xf numFmtId="0" fontId="51" fillId="0" borderId="0" xfId="0" applyFont="1" applyFill="1" applyAlignment="1">
      <alignment horizontal="center"/>
    </xf>
    <xf numFmtId="176" fontId="0" fillId="0" borderId="0" xfId="0" applyNumberFormat="1" applyFont="1" applyFill="1" applyBorder="1" applyAlignment="1">
      <alignment horizontal="right" vertical="center"/>
    </xf>
    <xf numFmtId="0" fontId="32" fillId="0" borderId="11" xfId="0" applyNumberFormat="1" applyFont="1" applyFill="1" applyBorder="1" applyAlignment="1" applyProtection="1">
      <alignment horizontal="center" vertical="center"/>
    </xf>
    <xf numFmtId="177" fontId="32" fillId="0" borderId="1" xfId="0" applyNumberFormat="1" applyFont="1" applyFill="1" applyBorder="1" applyAlignment="1" applyProtection="1">
      <alignment horizontal="center" vertical="center"/>
    </xf>
    <xf numFmtId="176" fontId="32" fillId="0" borderId="1" xfId="0" applyNumberFormat="1" applyFont="1" applyFill="1" applyBorder="1" applyAlignment="1">
      <alignment horizontal="center" vertical="center" wrapText="1"/>
    </xf>
    <xf numFmtId="176" fontId="0" fillId="0" borderId="1" xfId="0" applyNumberFormat="1" applyFont="1" applyFill="1" applyBorder="1" applyAlignment="1">
      <alignment vertical="center"/>
    </xf>
    <xf numFmtId="180" fontId="0" fillId="0" borderId="0" xfId="0" applyNumberFormat="1" applyFont="1" applyFill="1" applyBorder="1" applyAlignment="1" applyProtection="1">
      <alignment horizontal="center" vertical="center"/>
    </xf>
    <xf numFmtId="10" fontId="0" fillId="0" borderId="0" xfId="0" applyNumberFormat="1" applyFont="1" applyFill="1" applyBorder="1" applyAlignment="1">
      <alignment horizontal="center" vertical="center"/>
    </xf>
    <xf numFmtId="0" fontId="0" fillId="0" borderId="11" xfId="0" applyNumberFormat="1" applyFont="1" applyFill="1" applyBorder="1" applyAlignment="1" applyProtection="1">
      <alignment horizontal="left" vertical="center"/>
    </xf>
    <xf numFmtId="3" fontId="0" fillId="0" borderId="2" xfId="0" applyNumberFormat="1" applyFont="1" applyFill="1" applyBorder="1" applyAlignment="1" applyProtection="1">
      <alignment horizontal="right" vertical="center"/>
    </xf>
    <xf numFmtId="0" fontId="0" fillId="0" borderId="0" xfId="0" applyFont="1" applyFill="1"/>
    <xf numFmtId="182" fontId="0" fillId="0" borderId="0" xfId="0" applyNumberFormat="1" applyFill="1"/>
    <xf numFmtId="0" fontId="52" fillId="0" borderId="0" xfId="0" applyFont="1" applyFill="1" applyAlignment="1">
      <alignment horizontal="center"/>
    </xf>
    <xf numFmtId="182" fontId="52" fillId="0" borderId="0" xfId="0" applyNumberFormat="1" applyFont="1" applyFill="1" applyAlignment="1">
      <alignment horizontal="center"/>
    </xf>
    <xf numFmtId="182" fontId="0" fillId="0" borderId="0" xfId="0" applyNumberFormat="1" applyFont="1" applyFill="1" applyAlignment="1">
      <alignment horizontal="right"/>
    </xf>
    <xf numFmtId="182" fontId="0" fillId="0" borderId="1" xfId="0" applyNumberFormat="1" applyFont="1" applyFill="1" applyBorder="1" applyAlignment="1">
      <alignment horizontal="center"/>
    </xf>
    <xf numFmtId="182" fontId="0" fillId="0" borderId="1" xfId="0" applyNumberFormat="1" applyFont="1" applyFill="1" applyBorder="1" applyAlignment="1" applyProtection="1">
      <alignment vertical="center"/>
    </xf>
    <xf numFmtId="182" fontId="0" fillId="0" borderId="4" xfId="0" applyNumberFormat="1" applyFont="1" applyFill="1" applyBorder="1" applyAlignment="1" applyProtection="1">
      <alignment vertical="center"/>
    </xf>
    <xf numFmtId="0" fontId="0" fillId="0" borderId="0" xfId="49" applyFont="1" applyFill="1"/>
    <xf numFmtId="181" fontId="0" fillId="0" borderId="0" xfId="49" applyNumberFormat="1" applyFont="1" applyFill="1"/>
    <xf numFmtId="181" fontId="0" fillId="0" borderId="0" xfId="49" applyNumberFormat="1" applyFont="1" applyFill="1" applyAlignment="1">
      <alignment horizontal="center" vertical="center"/>
    </xf>
    <xf numFmtId="180" fontId="0" fillId="0" borderId="0" xfId="49" applyNumberFormat="1" applyFont="1" applyFill="1"/>
    <xf numFmtId="0" fontId="0" fillId="0" borderId="0" xfId="49" applyFont="1" applyFill="1" applyAlignment="1">
      <alignment horizontal="center" vertical="center"/>
    </xf>
    <xf numFmtId="0" fontId="53" fillId="0" borderId="0" xfId="49" applyFont="1" applyFill="1" applyAlignment="1">
      <alignment horizontal="center"/>
    </xf>
    <xf numFmtId="181" fontId="53" fillId="0" borderId="0" xfId="49" applyNumberFormat="1" applyFont="1" applyFill="1" applyAlignment="1">
      <alignment horizontal="center" vertical="center"/>
    </xf>
    <xf numFmtId="180" fontId="53" fillId="0" borderId="0" xfId="49" applyNumberFormat="1" applyFont="1" applyFill="1" applyAlignment="1">
      <alignment horizontal="center"/>
    </xf>
    <xf numFmtId="0" fontId="53" fillId="0" borderId="0" xfId="49" applyFont="1" applyFill="1" applyAlignment="1">
      <alignment horizontal="center" vertical="center"/>
    </xf>
    <xf numFmtId="180" fontId="0" fillId="0" borderId="0" xfId="49" applyNumberFormat="1" applyFont="1" applyFill="1" applyAlignment="1">
      <alignment horizontal="center" vertical="center"/>
    </xf>
    <xf numFmtId="0" fontId="0" fillId="0" borderId="1" xfId="49" applyFont="1" applyFill="1" applyBorder="1" applyAlignment="1">
      <alignment horizontal="center" vertical="center"/>
    </xf>
    <xf numFmtId="181" fontId="34" fillId="0" borderId="2" xfId="49" applyNumberFormat="1" applyFont="1" applyFill="1" applyBorder="1" applyAlignment="1">
      <alignment horizontal="center" vertical="center" wrapText="1"/>
    </xf>
    <xf numFmtId="180" fontId="0" fillId="0" borderId="2" xfId="49"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81" fontId="34" fillId="0" borderId="4" xfId="49" applyNumberFormat="1" applyFont="1" applyFill="1" applyBorder="1" applyAlignment="1">
      <alignment horizontal="center" vertical="center" wrapText="1"/>
    </xf>
    <xf numFmtId="180" fontId="0" fillId="0" borderId="4" xfId="49" applyNumberFormat="1" applyFont="1" applyFill="1" applyBorder="1" applyAlignment="1">
      <alignment horizontal="center" vertical="center" wrapText="1"/>
    </xf>
    <xf numFmtId="181" fontId="32" fillId="0" borderId="1" xfId="49" applyNumberFormat="1" applyFont="1" applyFill="1" applyBorder="1" applyAlignment="1">
      <alignment vertical="center"/>
    </xf>
    <xf numFmtId="181" fontId="0" fillId="0" borderId="1" xfId="0" applyNumberFormat="1" applyFont="1" applyFill="1" applyBorder="1" applyAlignment="1" applyProtection="1">
      <alignment horizontal="center" vertical="center"/>
    </xf>
    <xf numFmtId="180" fontId="0" fillId="0" borderId="1" xfId="49" applyNumberFormat="1" applyFont="1" applyFill="1" applyBorder="1" applyAlignment="1">
      <alignment horizontal="center" vertical="center"/>
    </xf>
    <xf numFmtId="0" fontId="34" fillId="0" borderId="1" xfId="49" applyFont="1" applyFill="1" applyBorder="1" applyAlignment="1">
      <alignment horizontal="center" vertical="center"/>
    </xf>
    <xf numFmtId="181" fontId="54" fillId="0" borderId="1" xfId="49" applyNumberFormat="1" applyFont="1" applyFill="1" applyBorder="1" applyAlignment="1">
      <alignment horizontal="center" vertical="center"/>
    </xf>
    <xf numFmtId="181" fontId="0" fillId="0" borderId="1" xfId="49" applyNumberFormat="1" applyFont="1" applyFill="1" applyBorder="1" applyAlignment="1">
      <alignment horizontal="center" vertical="center"/>
    </xf>
    <xf numFmtId="181" fontId="40" fillId="0" borderId="1" xfId="49" applyNumberFormat="1" applyFont="1" applyFill="1" applyBorder="1" applyAlignment="1">
      <alignment horizontal="center" vertical="center"/>
    </xf>
    <xf numFmtId="0" fontId="32" fillId="0" borderId="1" xfId="49" applyFont="1" applyFill="1" applyBorder="1" applyAlignment="1">
      <alignment vertical="center"/>
    </xf>
    <xf numFmtId="0" fontId="0" fillId="0" borderId="9" xfId="0" applyFont="1" applyFill="1" applyBorder="1" applyAlignment="1">
      <alignment horizontal="center"/>
    </xf>
    <xf numFmtId="0" fontId="0" fillId="0" borderId="2" xfId="0" applyFont="1" applyFill="1" applyBorder="1" applyAlignment="1">
      <alignment horizontal="center" vertical="center" shrinkToFit="1"/>
    </xf>
    <xf numFmtId="0" fontId="53" fillId="0" borderId="0" xfId="0" applyFont="1" applyFill="1" applyAlignment="1">
      <alignment horizontal="center"/>
    </xf>
    <xf numFmtId="0" fontId="0" fillId="0" borderId="0" xfId="0" applyFill="1" applyAlignment="1">
      <alignment horizontal="right"/>
    </xf>
    <xf numFmtId="182" fontId="0" fillId="0" borderId="1" xfId="0" applyNumberFormat="1" applyFont="1" applyFill="1" applyBorder="1"/>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三" xfId="49"/>
    <cellStyle name="常规 80" xfId="50"/>
    <cellStyle name="常规 85" xfId="51"/>
    <cellStyle name="常规_2013年国有资本经营预算完成情况表" xfId="52"/>
    <cellStyle name="常规 11" xfId="53"/>
    <cellStyle name="常规 22" xfId="54"/>
    <cellStyle name="常规_全省收入" xfId="55"/>
    <cellStyle name="常规 3" xfId="56"/>
    <cellStyle name="常规_Sheet1" xfId="57"/>
    <cellStyle name="常规_企业职工养老保险预算表 (2)" xfId="58"/>
    <cellStyle name="常规 6 2 2" xfId="59"/>
    <cellStyle name="常规Sheet12018年统筹整合年末调整情况表（15号文件20180731李翠玲）2" xfId="60"/>
  </cellStyles>
  <dxfs count="2">
    <dxf>
      <font>
        <b val="0"/>
        <i val="0"/>
        <color indexed="9"/>
      </font>
    </dxf>
    <dxf>
      <font>
        <color indexed="9"/>
      </font>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478;&#27493;&#21439;2023&#24180;&#24635;&#20915;&#31639;&#25253;&#34920;&#65288;&#23450;&#31295;&#65289;xl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 val="L23"/>
    </sheetNames>
    <sheetDataSet>
      <sheetData sheetId="0"/>
      <sheetData sheetId="1"/>
      <sheetData sheetId="2"/>
      <sheetData sheetId="3">
        <row r="5">
          <cell r="C5">
            <v>33369</v>
          </cell>
        </row>
      </sheetData>
      <sheetData sheetId="4">
        <row r="5">
          <cell r="C5">
            <v>285252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XFD1048576"/>
    </sheetView>
  </sheetViews>
  <sheetFormatPr defaultColWidth="9" defaultRowHeight="14.25" outlineLevelCol="1"/>
  <cols>
    <col min="1" max="1" width="39.125" style="224" customWidth="1"/>
    <col min="2" max="2" width="41.75" style="224" customWidth="1"/>
    <col min="3" max="16384" width="9" style="224"/>
  </cols>
  <sheetData>
    <row r="1" ht="26.25" customHeight="1" spans="1:1">
      <c r="A1" s="291" t="s">
        <v>0</v>
      </c>
    </row>
    <row r="2" ht="40.5" customHeight="1" spans="1:2">
      <c r="A2" s="325" t="s">
        <v>1</v>
      </c>
      <c r="B2" s="325"/>
    </row>
    <row r="3" ht="48" customHeight="1" spans="2:2">
      <c r="B3" s="326" t="s">
        <v>2</v>
      </c>
    </row>
    <row r="4" ht="24.95" customHeight="1" spans="1:2">
      <c r="A4" s="207" t="s">
        <v>3</v>
      </c>
      <c r="B4" s="207" t="s">
        <v>4</v>
      </c>
    </row>
    <row r="5" ht="24.95" customHeight="1" spans="1:2">
      <c r="A5" s="147" t="s">
        <v>5</v>
      </c>
      <c r="B5" s="327">
        <v>33369</v>
      </c>
    </row>
    <row r="6" ht="24.95" customHeight="1" spans="1:2">
      <c r="A6" s="147" t="s">
        <v>6</v>
      </c>
      <c r="B6" s="327">
        <v>227177</v>
      </c>
    </row>
    <row r="7" ht="24.95" customHeight="1" spans="1:2">
      <c r="A7" s="147" t="s">
        <v>7</v>
      </c>
      <c r="B7" s="327">
        <v>3792</v>
      </c>
    </row>
    <row r="8" ht="24.95" customHeight="1" spans="1:2">
      <c r="A8" s="147" t="s">
        <v>8</v>
      </c>
      <c r="B8" s="327">
        <v>201775</v>
      </c>
    </row>
    <row r="9" ht="24.95" customHeight="1" spans="1:2">
      <c r="A9" s="147" t="s">
        <v>9</v>
      </c>
      <c r="B9" s="327">
        <v>21610</v>
      </c>
    </row>
    <row r="10" ht="24.95" customHeight="1" spans="1:2">
      <c r="A10" s="147" t="s">
        <v>10</v>
      </c>
      <c r="B10" s="327">
        <v>2530</v>
      </c>
    </row>
    <row r="11" ht="24.95" customHeight="1" spans="1:2">
      <c r="A11" s="147" t="s">
        <v>11</v>
      </c>
      <c r="B11" s="327">
        <v>20776</v>
      </c>
    </row>
    <row r="12" ht="24.95" customHeight="1" spans="1:2">
      <c r="A12" s="147" t="s">
        <v>12</v>
      </c>
      <c r="B12" s="327">
        <v>41940</v>
      </c>
    </row>
    <row r="13" ht="24.95" customHeight="1" spans="1:2">
      <c r="A13" s="147" t="s">
        <v>13</v>
      </c>
      <c r="B13" s="327">
        <v>670</v>
      </c>
    </row>
    <row r="14" ht="24.95" customHeight="1" spans="1:2">
      <c r="A14" s="210" t="s">
        <v>14</v>
      </c>
      <c r="B14" s="327">
        <f>B5+B6+B10+B11+B12+B13</f>
        <v>326462</v>
      </c>
    </row>
  </sheetData>
  <mergeCells count="1">
    <mergeCell ref="A2:B2"/>
  </mergeCells>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4"/>
  <sheetViews>
    <sheetView topLeftCell="A3" workbookViewId="0">
      <selection activeCell="A27" sqref="A27"/>
    </sheetView>
  </sheetViews>
  <sheetFormatPr defaultColWidth="12.1833333333333" defaultRowHeight="16.95" customHeight="1" outlineLevelCol="3"/>
  <cols>
    <col min="1" max="1" width="41.75" style="260" customWidth="1"/>
    <col min="2" max="2" width="22.75" style="260" customWidth="1"/>
    <col min="3" max="3" width="40.625" style="260" customWidth="1"/>
    <col min="4" max="4" width="24.125" style="260" customWidth="1"/>
    <col min="5" max="256" width="12.1833333333333" style="260" customWidth="1"/>
    <col min="257" max="16384" width="12.1833333333333" style="260"/>
  </cols>
  <sheetData>
    <row r="1" customHeight="1" spans="1:1">
      <c r="A1" s="260" t="s">
        <v>651</v>
      </c>
    </row>
    <row r="2" s="260" customFormat="1" ht="34" customHeight="1" spans="1:4">
      <c r="A2" s="262" t="s">
        <v>652</v>
      </c>
      <c r="B2" s="262"/>
      <c r="C2" s="262"/>
      <c r="D2" s="262"/>
    </row>
    <row r="3" s="260" customFormat="1" ht="17" customHeight="1" spans="1:4">
      <c r="A3" s="263" t="s">
        <v>2</v>
      </c>
      <c r="B3" s="263"/>
      <c r="C3" s="263"/>
      <c r="D3" s="263"/>
    </row>
    <row r="4" s="261" customFormat="1" ht="17" customHeight="1" spans="1:4">
      <c r="A4" s="264" t="s">
        <v>3</v>
      </c>
      <c r="B4" s="264" t="s">
        <v>653</v>
      </c>
      <c r="C4" s="264" t="s">
        <v>3</v>
      </c>
      <c r="D4" s="264" t="s">
        <v>653</v>
      </c>
    </row>
    <row r="5" s="112" customFormat="1" ht="17" customHeight="1" spans="1:4">
      <c r="A5" s="265" t="s">
        <v>654</v>
      </c>
      <c r="B5" s="266">
        <f>'[1]L01'!C5</f>
        <v>33369</v>
      </c>
      <c r="C5" s="265" t="s">
        <v>91</v>
      </c>
      <c r="D5" s="266">
        <f>'[1]L02'!C5</f>
        <v>285252</v>
      </c>
    </row>
    <row r="6" s="112" customFormat="1" ht="17" customHeight="1" spans="1:4">
      <c r="A6" s="265" t="s">
        <v>655</v>
      </c>
      <c r="B6" s="266">
        <f>SUM(B7,B14,B53)</f>
        <v>227177</v>
      </c>
      <c r="C6" s="265" t="s">
        <v>656</v>
      </c>
      <c r="D6" s="266">
        <f>SUM(D7:D8)</f>
        <v>5651</v>
      </c>
    </row>
    <row r="7" s="112" customFormat="1" ht="17" customHeight="1" spans="1:4">
      <c r="A7" s="265" t="s">
        <v>7</v>
      </c>
      <c r="B7" s="266">
        <f>SUM(B8:B13)</f>
        <v>3792</v>
      </c>
      <c r="C7" s="267" t="s">
        <v>75</v>
      </c>
      <c r="D7" s="266">
        <v>0</v>
      </c>
    </row>
    <row r="8" s="112" customFormat="1" customHeight="1" spans="1:4">
      <c r="A8" s="267" t="s">
        <v>657</v>
      </c>
      <c r="B8" s="266">
        <v>426</v>
      </c>
      <c r="C8" s="267" t="s">
        <v>76</v>
      </c>
      <c r="D8" s="266">
        <v>5651</v>
      </c>
    </row>
    <row r="9" s="112" customFormat="1" customHeight="1" spans="1:4">
      <c r="A9" s="267" t="s">
        <v>658</v>
      </c>
      <c r="B9" s="266">
        <v>731</v>
      </c>
      <c r="C9" s="267"/>
      <c r="D9" s="266"/>
    </row>
    <row r="10" s="112" customFormat="1" customHeight="1" spans="1:4">
      <c r="A10" s="267" t="s">
        <v>659</v>
      </c>
      <c r="B10" s="266">
        <v>1222</v>
      </c>
      <c r="C10" s="267"/>
      <c r="D10" s="266"/>
    </row>
    <row r="11" s="112" customFormat="1" customHeight="1" spans="1:4">
      <c r="A11" s="267" t="s">
        <v>660</v>
      </c>
      <c r="B11" s="266">
        <v>1</v>
      </c>
      <c r="C11" s="267"/>
      <c r="D11" s="266"/>
    </row>
    <row r="12" s="112" customFormat="1" customHeight="1" spans="1:4">
      <c r="A12" s="267" t="s">
        <v>661</v>
      </c>
      <c r="B12" s="266">
        <v>966</v>
      </c>
      <c r="C12" s="267"/>
      <c r="D12" s="266"/>
    </row>
    <row r="13" s="112" customFormat="1" customHeight="1" spans="1:4">
      <c r="A13" s="267" t="s">
        <v>662</v>
      </c>
      <c r="B13" s="266">
        <v>446</v>
      </c>
      <c r="C13" s="267"/>
      <c r="D13" s="266"/>
    </row>
    <row r="14" s="112" customFormat="1" customHeight="1" spans="1:4">
      <c r="A14" s="265" t="s">
        <v>8</v>
      </c>
      <c r="B14" s="266">
        <f>SUM(B15:B52)</f>
        <v>201775</v>
      </c>
      <c r="C14" s="267"/>
      <c r="D14" s="266"/>
    </row>
    <row r="15" s="112" customFormat="1" customHeight="1" spans="1:4">
      <c r="A15" s="267" t="s">
        <v>663</v>
      </c>
      <c r="B15" s="266">
        <v>3702</v>
      </c>
      <c r="C15" s="267"/>
      <c r="D15" s="266"/>
    </row>
    <row r="16" s="112" customFormat="1" customHeight="1" spans="1:4">
      <c r="A16" s="267" t="s">
        <v>664</v>
      </c>
      <c r="B16" s="266">
        <v>54258</v>
      </c>
      <c r="C16" s="267"/>
      <c r="D16" s="266"/>
    </row>
    <row r="17" s="112" customFormat="1" customHeight="1" spans="1:4">
      <c r="A17" s="267" t="s">
        <v>665</v>
      </c>
      <c r="B17" s="266">
        <v>19890</v>
      </c>
      <c r="C17" s="267"/>
      <c r="D17" s="266"/>
    </row>
    <row r="18" s="112" customFormat="1" customHeight="1" spans="1:4">
      <c r="A18" s="267" t="s">
        <v>666</v>
      </c>
      <c r="B18" s="266">
        <v>15542</v>
      </c>
      <c r="C18" s="268"/>
      <c r="D18" s="269"/>
    </row>
    <row r="19" s="112" customFormat="1" customHeight="1" spans="1:4">
      <c r="A19" s="267" t="s">
        <v>667</v>
      </c>
      <c r="B19" s="266">
        <v>0</v>
      </c>
      <c r="C19" s="268"/>
      <c r="D19" s="269"/>
    </row>
    <row r="20" s="112" customFormat="1" customHeight="1" spans="1:4">
      <c r="A20" s="267" t="s">
        <v>668</v>
      </c>
      <c r="B20" s="266">
        <v>61</v>
      </c>
      <c r="C20" s="268"/>
      <c r="D20" s="269"/>
    </row>
    <row r="21" s="112" customFormat="1" customHeight="1" spans="1:4">
      <c r="A21" s="267" t="s">
        <v>669</v>
      </c>
      <c r="B21" s="266">
        <v>41</v>
      </c>
      <c r="C21" s="267"/>
      <c r="D21" s="266"/>
    </row>
    <row r="22" s="112" customFormat="1" customHeight="1" spans="1:4">
      <c r="A22" s="267" t="s">
        <v>670</v>
      </c>
      <c r="B22" s="266">
        <v>9782</v>
      </c>
      <c r="C22" s="267"/>
      <c r="D22" s="266"/>
    </row>
    <row r="23" s="112" customFormat="1" customHeight="1" spans="1:4">
      <c r="A23" s="267" t="s">
        <v>671</v>
      </c>
      <c r="B23" s="266">
        <v>12026</v>
      </c>
      <c r="C23" s="268"/>
      <c r="D23" s="269"/>
    </row>
    <row r="24" s="112" customFormat="1" customHeight="1" spans="1:4">
      <c r="A24" s="267" t="s">
        <v>672</v>
      </c>
      <c r="B24" s="266">
        <v>200</v>
      </c>
      <c r="C24" s="268"/>
      <c r="D24" s="269"/>
    </row>
    <row r="25" s="112" customFormat="1" customHeight="1" spans="1:4">
      <c r="A25" s="267" t="s">
        <v>673</v>
      </c>
      <c r="B25" s="266">
        <v>9755</v>
      </c>
      <c r="C25" s="268"/>
      <c r="D25" s="269"/>
    </row>
    <row r="26" s="112" customFormat="1" customHeight="1" spans="1:4">
      <c r="A26" s="267" t="s">
        <v>674</v>
      </c>
      <c r="B26" s="266">
        <v>0</v>
      </c>
      <c r="C26" s="268"/>
      <c r="D26" s="269"/>
    </row>
    <row r="27" s="112" customFormat="1" customHeight="1" spans="1:4">
      <c r="A27" s="267" t="s">
        <v>675</v>
      </c>
      <c r="B27" s="266">
        <v>13120</v>
      </c>
      <c r="C27" s="268"/>
      <c r="D27" s="269"/>
    </row>
    <row r="28" s="112" customFormat="1" customHeight="1" spans="1:4">
      <c r="A28" s="267" t="s">
        <v>676</v>
      </c>
      <c r="B28" s="266">
        <v>0</v>
      </c>
      <c r="C28" s="268"/>
      <c r="D28" s="269"/>
    </row>
    <row r="29" s="112" customFormat="1" customHeight="1" spans="1:4">
      <c r="A29" s="267" t="s">
        <v>677</v>
      </c>
      <c r="B29" s="266">
        <v>0</v>
      </c>
      <c r="C29" s="268"/>
      <c r="D29" s="269"/>
    </row>
    <row r="30" s="112" customFormat="1" customHeight="1" spans="1:4">
      <c r="A30" s="267" t="s">
        <v>678</v>
      </c>
      <c r="B30" s="266">
        <v>0</v>
      </c>
      <c r="C30" s="268"/>
      <c r="D30" s="269"/>
    </row>
    <row r="31" s="112" customFormat="1" customHeight="1" spans="1:4">
      <c r="A31" s="267" t="s">
        <v>679</v>
      </c>
      <c r="B31" s="266">
        <v>957</v>
      </c>
      <c r="C31" s="268"/>
      <c r="D31" s="269"/>
    </row>
    <row r="32" s="112" customFormat="1" customHeight="1" spans="1:4">
      <c r="A32" s="267" t="s">
        <v>680</v>
      </c>
      <c r="B32" s="266">
        <v>12999</v>
      </c>
      <c r="C32" s="268"/>
      <c r="D32" s="269"/>
    </row>
    <row r="33" s="112" customFormat="1" customHeight="1" spans="1:4">
      <c r="A33" s="267" t="s">
        <v>681</v>
      </c>
      <c r="B33" s="266">
        <v>86</v>
      </c>
      <c r="C33" s="268"/>
      <c r="D33" s="269"/>
    </row>
    <row r="34" s="112" customFormat="1" customHeight="1" spans="1:4">
      <c r="A34" s="267" t="s">
        <v>682</v>
      </c>
      <c r="B34" s="266">
        <v>491</v>
      </c>
      <c r="C34" s="268"/>
      <c r="D34" s="269"/>
    </row>
    <row r="35" s="112" customFormat="1" customHeight="1" spans="1:4">
      <c r="A35" s="267" t="s">
        <v>683</v>
      </c>
      <c r="B35" s="266">
        <v>16029</v>
      </c>
      <c r="C35" s="268"/>
      <c r="D35" s="269"/>
    </row>
    <row r="36" s="112" customFormat="1" customHeight="1" spans="1:4">
      <c r="A36" s="267" t="s">
        <v>684</v>
      </c>
      <c r="B36" s="266">
        <v>4703</v>
      </c>
      <c r="C36" s="268"/>
      <c r="D36" s="269"/>
    </row>
    <row r="37" s="112" customFormat="1" customHeight="1" spans="1:4">
      <c r="A37" s="267" t="s">
        <v>685</v>
      </c>
      <c r="B37" s="266">
        <v>3279</v>
      </c>
      <c r="C37" s="267"/>
      <c r="D37" s="270"/>
    </row>
    <row r="38" s="112" customFormat="1" customHeight="1" spans="1:4">
      <c r="A38" s="267" t="s">
        <v>686</v>
      </c>
      <c r="B38" s="266">
        <v>0</v>
      </c>
      <c r="C38" s="267"/>
      <c r="D38" s="270"/>
    </row>
    <row r="39" s="112" customFormat="1" customHeight="1" spans="1:4">
      <c r="A39" s="267" t="s">
        <v>687</v>
      </c>
      <c r="B39" s="266">
        <v>12928</v>
      </c>
      <c r="C39" s="267"/>
      <c r="D39" s="270"/>
    </row>
    <row r="40" s="112" customFormat="1" customHeight="1" spans="1:4">
      <c r="A40" s="267" t="s">
        <v>688</v>
      </c>
      <c r="B40" s="266">
        <v>3598</v>
      </c>
      <c r="C40" s="268"/>
      <c r="D40" s="269"/>
    </row>
    <row r="41" s="112" customFormat="1" customHeight="1" spans="1:4">
      <c r="A41" s="267" t="s">
        <v>689</v>
      </c>
      <c r="B41" s="266">
        <v>0</v>
      </c>
      <c r="C41" s="268"/>
      <c r="D41" s="269"/>
    </row>
    <row r="42" s="112" customFormat="1" customHeight="1" spans="1:4">
      <c r="A42" s="267" t="s">
        <v>690</v>
      </c>
      <c r="B42" s="266">
        <v>0</v>
      </c>
      <c r="C42" s="268"/>
      <c r="D42" s="269"/>
    </row>
    <row r="43" s="112" customFormat="1" customHeight="1" spans="1:4">
      <c r="A43" s="267" t="s">
        <v>691</v>
      </c>
      <c r="B43" s="266">
        <v>0</v>
      </c>
      <c r="C43" s="267"/>
      <c r="D43" s="270"/>
    </row>
    <row r="44" s="112" customFormat="1" customHeight="1" spans="1:4">
      <c r="A44" s="267" t="s">
        <v>692</v>
      </c>
      <c r="B44" s="266">
        <v>0</v>
      </c>
      <c r="C44" s="267"/>
      <c r="D44" s="270"/>
    </row>
    <row r="45" s="112" customFormat="1" customHeight="1" spans="1:4">
      <c r="A45" s="267" t="s">
        <v>693</v>
      </c>
      <c r="B45" s="266">
        <v>520</v>
      </c>
      <c r="C45" s="267"/>
      <c r="D45" s="270"/>
    </row>
    <row r="46" s="112" customFormat="1" customHeight="1" spans="1:4">
      <c r="A46" s="267" t="s">
        <v>694</v>
      </c>
      <c r="B46" s="266">
        <v>112</v>
      </c>
      <c r="C46" s="267"/>
      <c r="D46" s="270"/>
    </row>
    <row r="47" s="112" customFormat="1" customHeight="1" spans="1:4">
      <c r="A47" s="267" t="s">
        <v>695</v>
      </c>
      <c r="B47" s="266">
        <v>472</v>
      </c>
      <c r="C47" s="265"/>
      <c r="D47" s="270"/>
    </row>
    <row r="48" s="112" customFormat="1" customHeight="1" spans="1:4">
      <c r="A48" s="267" t="s">
        <v>696</v>
      </c>
      <c r="B48" s="266">
        <v>0</v>
      </c>
      <c r="C48" s="267"/>
      <c r="D48" s="270"/>
    </row>
    <row r="49" s="112" customFormat="1" customHeight="1" spans="1:4">
      <c r="A49" s="267" t="s">
        <v>697</v>
      </c>
      <c r="B49" s="266">
        <v>3249</v>
      </c>
      <c r="C49" s="267"/>
      <c r="D49" s="270"/>
    </row>
    <row r="50" s="112" customFormat="1" customHeight="1" spans="1:4">
      <c r="A50" s="267" t="s">
        <v>698</v>
      </c>
      <c r="B50" s="266">
        <v>148</v>
      </c>
      <c r="C50" s="267"/>
      <c r="D50" s="270"/>
    </row>
    <row r="51" s="112" customFormat="1" customHeight="1" spans="1:4">
      <c r="A51" s="267" t="s">
        <v>699</v>
      </c>
      <c r="B51" s="266">
        <v>0</v>
      </c>
      <c r="C51" s="267"/>
      <c r="D51" s="270"/>
    </row>
    <row r="52" s="112" customFormat="1" customHeight="1" spans="1:4">
      <c r="A52" s="267" t="s">
        <v>700</v>
      </c>
      <c r="B52" s="266">
        <v>3827</v>
      </c>
      <c r="C52" s="267"/>
      <c r="D52" s="271"/>
    </row>
    <row r="53" s="112" customFormat="1" customHeight="1" spans="1:4">
      <c r="A53" s="265" t="s">
        <v>9</v>
      </c>
      <c r="B53" s="266">
        <v>21610</v>
      </c>
      <c r="C53" s="265"/>
      <c r="D53" s="270"/>
    </row>
    <row r="54" s="112" customFormat="1" customHeight="1" spans="1:4">
      <c r="A54" s="265" t="s">
        <v>701</v>
      </c>
      <c r="B54" s="266">
        <v>2530</v>
      </c>
      <c r="C54" s="265"/>
      <c r="D54" s="270"/>
    </row>
    <row r="55" s="112" customFormat="1" customHeight="1" spans="1:4">
      <c r="A55" s="265" t="s">
        <v>702</v>
      </c>
      <c r="B55" s="266">
        <f>SUM(B56:B58)</f>
        <v>20776</v>
      </c>
      <c r="C55" s="265"/>
      <c r="D55" s="270"/>
    </row>
    <row r="56" s="112" customFormat="1" ht="17" customHeight="1" spans="1:4">
      <c r="A56" s="267" t="s">
        <v>703</v>
      </c>
      <c r="B56" s="266">
        <v>1338</v>
      </c>
      <c r="C56" s="268"/>
      <c r="D56" s="269"/>
    </row>
    <row r="57" s="112" customFormat="1" ht="17" customHeight="1" spans="1:4">
      <c r="A57" s="267" t="s">
        <v>704</v>
      </c>
      <c r="B57" s="266">
        <v>19438</v>
      </c>
      <c r="C57" s="265"/>
      <c r="D57" s="270"/>
    </row>
    <row r="58" s="112" customFormat="1" ht="17" customHeight="1" spans="1:4">
      <c r="A58" s="267" t="s">
        <v>705</v>
      </c>
      <c r="B58" s="266">
        <v>0</v>
      </c>
      <c r="C58" s="267"/>
      <c r="D58" s="270"/>
    </row>
    <row r="59" s="112" customFormat="1" ht="17" customHeight="1" spans="1:4">
      <c r="A59" s="265" t="s">
        <v>706</v>
      </c>
      <c r="B59" s="266">
        <f>B60</f>
        <v>41940</v>
      </c>
      <c r="C59" s="265" t="s">
        <v>707</v>
      </c>
      <c r="D59" s="266">
        <v>1338</v>
      </c>
    </row>
    <row r="60" s="112" customFormat="1" ht="17" customHeight="1" spans="1:4">
      <c r="A60" s="265" t="s">
        <v>708</v>
      </c>
      <c r="B60" s="266">
        <f>SUM(B61:B64)</f>
        <v>41940</v>
      </c>
      <c r="C60" s="265" t="s">
        <v>709</v>
      </c>
      <c r="D60" s="266">
        <f>D61</f>
        <v>31749</v>
      </c>
    </row>
    <row r="61" s="112" customFormat="1" ht="17" customHeight="1" spans="1:4">
      <c r="A61" s="267" t="s">
        <v>710</v>
      </c>
      <c r="B61" s="266">
        <v>41940</v>
      </c>
      <c r="C61" s="265" t="s">
        <v>711</v>
      </c>
      <c r="D61" s="266">
        <v>31749</v>
      </c>
    </row>
    <row r="62" s="112" customFormat="1" ht="17" customHeight="1" spans="1:4">
      <c r="A62" s="267" t="s">
        <v>712</v>
      </c>
      <c r="B62" s="266">
        <v>0</v>
      </c>
      <c r="C62" s="267" t="s">
        <v>713</v>
      </c>
      <c r="D62" s="266">
        <v>31749</v>
      </c>
    </row>
    <row r="63" s="112" customFormat="1" ht="17" customHeight="1" spans="1:4">
      <c r="A63" s="267" t="s">
        <v>714</v>
      </c>
      <c r="B63" s="266">
        <v>0</v>
      </c>
      <c r="C63" s="265" t="s">
        <v>715</v>
      </c>
      <c r="D63" s="266">
        <v>255</v>
      </c>
    </row>
    <row r="64" s="112" customFormat="1" ht="17" customHeight="1" spans="1:4">
      <c r="A64" s="267" t="s">
        <v>716</v>
      </c>
      <c r="B64" s="266">
        <v>0</v>
      </c>
      <c r="C64" s="265" t="s">
        <v>717</v>
      </c>
      <c r="D64" s="266">
        <f>B67-D5-D6-D59-D60-D47-D53-D54-D55-D63</f>
        <v>2217</v>
      </c>
    </row>
    <row r="65" s="112" customFormat="1" ht="17" customHeight="1" spans="1:4">
      <c r="A65" s="265" t="s">
        <v>718</v>
      </c>
      <c r="B65" s="266">
        <v>670</v>
      </c>
      <c r="C65" s="265" t="s">
        <v>719</v>
      </c>
      <c r="D65" s="266">
        <v>2217</v>
      </c>
    </row>
    <row r="66" s="112" customFormat="1" ht="17" customHeight="1" spans="1:4">
      <c r="A66" s="267"/>
      <c r="B66" s="266"/>
      <c r="C66" s="265" t="s">
        <v>720</v>
      </c>
      <c r="D66" s="266">
        <f>D64-D65</f>
        <v>0</v>
      </c>
    </row>
    <row r="67" s="112" customFormat="1" ht="17" customHeight="1" spans="1:4">
      <c r="A67" s="272" t="s">
        <v>14</v>
      </c>
      <c r="B67" s="266">
        <f>SUM(B5:B6,B54:B55,B59,B65:B65)</f>
        <v>326462</v>
      </c>
      <c r="C67" s="272" t="s">
        <v>81</v>
      </c>
      <c r="D67" s="266">
        <f>SUM(D5:D5,D6,D59,D60,D47,D44:D48,D63:D64)</f>
        <v>326462</v>
      </c>
    </row>
    <row r="68" s="112" customFormat="1" ht="17" customHeight="1" spans="1:4">
      <c r="A68" s="261"/>
      <c r="B68" s="261"/>
      <c r="C68" s="261"/>
      <c r="D68" s="261"/>
    </row>
    <row r="69" s="112" customFormat="1" ht="17" customHeight="1" spans="1:4">
      <c r="A69" s="261"/>
      <c r="B69" s="261"/>
      <c r="C69" s="261"/>
      <c r="D69" s="261"/>
    </row>
    <row r="70" s="112" customFormat="1" ht="17" customHeight="1" spans="1:4">
      <c r="A70" s="261"/>
      <c r="B70" s="261"/>
      <c r="C70" s="261"/>
      <c r="D70" s="261"/>
    </row>
    <row r="71" s="112" customFormat="1" ht="17" customHeight="1" spans="1:4">
      <c r="A71" s="261"/>
      <c r="B71" s="261"/>
      <c r="C71" s="261"/>
      <c r="D71" s="261"/>
    </row>
    <row r="72" s="112" customFormat="1" ht="17" customHeight="1" spans="1:4">
      <c r="A72" s="261"/>
      <c r="B72" s="261"/>
      <c r="C72" s="261"/>
      <c r="D72" s="261"/>
    </row>
    <row r="73" s="112" customFormat="1" customHeight="1" spans="1:4">
      <c r="A73" s="261"/>
      <c r="B73" s="261"/>
      <c r="C73" s="261"/>
      <c r="D73" s="261"/>
    </row>
    <row r="74" s="112" customFormat="1" ht="17" customHeight="1" spans="1:4">
      <c r="A74" s="261"/>
      <c r="B74" s="261"/>
      <c r="C74" s="261"/>
      <c r="D74" s="261"/>
    </row>
    <row r="75" s="112" customFormat="1" ht="17" customHeight="1" spans="1:4">
      <c r="A75" s="261"/>
      <c r="B75" s="261"/>
      <c r="C75" s="261"/>
      <c r="D75" s="261"/>
    </row>
    <row r="76" s="112" customFormat="1" ht="17" customHeight="1" spans="1:4">
      <c r="A76" s="261"/>
      <c r="B76" s="261"/>
      <c r="C76" s="261"/>
      <c r="D76" s="261"/>
    </row>
    <row r="77" s="112" customFormat="1" ht="17" customHeight="1" spans="1:4">
      <c r="A77" s="261"/>
      <c r="B77" s="261"/>
      <c r="C77" s="261"/>
      <c r="D77" s="261"/>
    </row>
    <row r="78" s="112" customFormat="1" ht="17" customHeight="1" spans="1:4">
      <c r="A78" s="260"/>
      <c r="B78" s="260"/>
      <c r="C78" s="260"/>
      <c r="D78" s="260"/>
    </row>
    <row r="79" s="112" customFormat="1" ht="17" customHeight="1" spans="1:4">
      <c r="A79" s="260"/>
      <c r="B79" s="260"/>
      <c r="C79" s="260"/>
      <c r="D79" s="260"/>
    </row>
    <row r="80" s="112" customFormat="1" ht="17" customHeight="1" spans="1:4">
      <c r="A80" s="260"/>
      <c r="B80" s="260"/>
      <c r="C80" s="260"/>
      <c r="D80" s="260"/>
    </row>
    <row r="81" s="112" customFormat="1" ht="17" customHeight="1" spans="1:4">
      <c r="A81" s="260"/>
      <c r="B81" s="260"/>
      <c r="C81" s="260"/>
      <c r="D81" s="260"/>
    </row>
    <row r="82" s="112" customFormat="1" customHeight="1" spans="1:4">
      <c r="A82" s="260"/>
      <c r="B82" s="260"/>
      <c r="C82" s="260"/>
      <c r="D82" s="260"/>
    </row>
    <row r="83" s="112" customFormat="1" ht="17" customHeight="1" spans="1:4">
      <c r="A83" s="260"/>
      <c r="B83" s="260"/>
      <c r="C83" s="260"/>
      <c r="D83" s="260"/>
    </row>
    <row r="84" s="112" customFormat="1" ht="17" customHeight="1" spans="1:4">
      <c r="A84" s="260"/>
      <c r="B84" s="260"/>
      <c r="C84" s="260"/>
      <c r="D84" s="260"/>
    </row>
    <row r="85" s="112" customFormat="1" ht="17" customHeight="1" spans="1:4">
      <c r="A85" s="260"/>
      <c r="B85" s="260"/>
      <c r="C85" s="260"/>
      <c r="D85" s="260"/>
    </row>
    <row r="86" s="112" customFormat="1" ht="17" customHeight="1" spans="1:4">
      <c r="A86" s="260"/>
      <c r="B86" s="260"/>
      <c r="C86" s="260"/>
      <c r="D86" s="260"/>
    </row>
    <row r="87" s="112" customFormat="1" ht="17" customHeight="1" spans="1:4">
      <c r="A87" s="260"/>
      <c r="B87" s="260"/>
      <c r="C87" s="260"/>
      <c r="D87" s="260"/>
    </row>
    <row r="88" s="112" customFormat="1" ht="17" customHeight="1" spans="1:4">
      <c r="A88" s="260"/>
      <c r="B88" s="260"/>
      <c r="C88" s="260"/>
      <c r="D88" s="260"/>
    </row>
    <row r="89" s="112" customFormat="1" ht="17" customHeight="1" spans="1:4">
      <c r="A89" s="260"/>
      <c r="B89" s="260"/>
      <c r="C89" s="260"/>
      <c r="D89" s="260"/>
    </row>
    <row r="90" s="112" customFormat="1" ht="17" customHeight="1" spans="1:4">
      <c r="A90" s="260"/>
      <c r="B90" s="260"/>
      <c r="C90" s="260"/>
      <c r="D90" s="260"/>
    </row>
    <row r="91" s="112" customFormat="1" ht="17" customHeight="1" spans="1:4">
      <c r="A91" s="260"/>
      <c r="B91" s="260"/>
      <c r="C91" s="260"/>
      <c r="D91" s="260"/>
    </row>
    <row r="92" s="112" customFormat="1" ht="17" customHeight="1" spans="1:4">
      <c r="A92" s="260"/>
      <c r="B92" s="260"/>
      <c r="C92" s="260"/>
      <c r="D92" s="260"/>
    </row>
    <row r="93" s="112" customFormat="1" ht="17" customHeight="1" spans="1:4">
      <c r="A93" s="260"/>
      <c r="B93" s="260"/>
      <c r="C93" s="260"/>
      <c r="D93" s="260"/>
    </row>
    <row r="94" s="112" customFormat="1" ht="17" customHeight="1" spans="1:4">
      <c r="A94" s="260"/>
      <c r="B94" s="260"/>
      <c r="C94" s="260"/>
      <c r="D94" s="260"/>
    </row>
    <row r="95" s="112" customFormat="1" ht="17" customHeight="1" spans="1:4">
      <c r="A95" s="260"/>
      <c r="B95" s="260"/>
      <c r="C95" s="260"/>
      <c r="D95" s="260"/>
    </row>
    <row r="96" s="112" customFormat="1" ht="17" customHeight="1" spans="1:4">
      <c r="A96" s="260"/>
      <c r="B96" s="260"/>
      <c r="C96" s="260"/>
      <c r="D96" s="260"/>
    </row>
    <row r="97" s="112" customFormat="1" ht="17" customHeight="1" spans="1:4">
      <c r="A97" s="260"/>
      <c r="B97" s="260"/>
      <c r="C97" s="260"/>
      <c r="D97" s="260"/>
    </row>
    <row r="98" s="112" customFormat="1" ht="17" customHeight="1" spans="1:4">
      <c r="A98" s="260"/>
      <c r="B98" s="260"/>
      <c r="C98" s="260"/>
      <c r="D98" s="260"/>
    </row>
    <row r="99" s="112" customFormat="1" ht="17" customHeight="1" spans="1:4">
      <c r="A99" s="260"/>
      <c r="B99" s="260"/>
      <c r="C99" s="260"/>
      <c r="D99" s="260"/>
    </row>
    <row r="100" s="112" customFormat="1" ht="17" customHeight="1" spans="1:4">
      <c r="A100" s="260"/>
      <c r="B100" s="260"/>
      <c r="C100" s="260"/>
      <c r="D100" s="260"/>
    </row>
    <row r="101" s="112" customFormat="1" customHeight="1" spans="1:4">
      <c r="A101" s="260"/>
      <c r="B101" s="260"/>
      <c r="C101" s="260"/>
      <c r="D101" s="260"/>
    </row>
    <row r="102" s="112" customFormat="1" customHeight="1" spans="1:4">
      <c r="A102" s="260"/>
      <c r="B102" s="260"/>
      <c r="C102" s="260"/>
      <c r="D102" s="260"/>
    </row>
    <row r="103" s="112" customFormat="1" customHeight="1" spans="1:4">
      <c r="A103" s="260"/>
      <c r="B103" s="260"/>
      <c r="C103" s="260"/>
      <c r="D103" s="260"/>
    </row>
    <row r="104" s="112" customFormat="1" customHeight="1" spans="1:4">
      <c r="A104" s="260"/>
      <c r="B104" s="260"/>
      <c r="C104" s="260"/>
      <c r="D104" s="260"/>
    </row>
    <row r="105" s="112" customFormat="1" customHeight="1" spans="1:4">
      <c r="A105" s="260"/>
      <c r="B105" s="260"/>
      <c r="C105" s="260"/>
      <c r="D105" s="260"/>
    </row>
    <row r="106" s="112" customFormat="1" customHeight="1" spans="1:4">
      <c r="A106" s="260"/>
      <c r="B106" s="260"/>
      <c r="C106" s="260"/>
      <c r="D106" s="260"/>
    </row>
    <row r="107" s="112" customFormat="1" customHeight="1" spans="1:4">
      <c r="A107" s="260"/>
      <c r="B107" s="260"/>
      <c r="C107" s="260"/>
      <c r="D107" s="260"/>
    </row>
    <row r="108" s="112" customFormat="1" customHeight="1" spans="1:4">
      <c r="A108" s="260"/>
      <c r="B108" s="260"/>
      <c r="C108" s="260"/>
      <c r="D108" s="260"/>
    </row>
    <row r="109" s="112" customFormat="1" customHeight="1" spans="1:4">
      <c r="A109" s="260"/>
      <c r="B109" s="260"/>
      <c r="C109" s="260"/>
      <c r="D109" s="260"/>
    </row>
    <row r="110" s="112" customFormat="1" customHeight="1" spans="1:4">
      <c r="A110" s="260"/>
      <c r="B110" s="260"/>
      <c r="C110" s="260"/>
      <c r="D110" s="260"/>
    </row>
    <row r="111" s="112" customFormat="1" customHeight="1" spans="1:4">
      <c r="A111" s="260"/>
      <c r="B111" s="260"/>
      <c r="C111" s="260"/>
      <c r="D111" s="260"/>
    </row>
    <row r="112" s="112" customFormat="1" customHeight="1" spans="1:4">
      <c r="A112" s="260"/>
      <c r="B112" s="260"/>
      <c r="C112" s="260"/>
      <c r="D112" s="260"/>
    </row>
    <row r="113" s="112" customFormat="1" customHeight="1" spans="1:4">
      <c r="A113" s="260"/>
      <c r="B113" s="260"/>
      <c r="C113" s="260"/>
      <c r="D113" s="260"/>
    </row>
    <row r="114" s="112" customFormat="1" customHeight="1" spans="1:4">
      <c r="A114" s="260"/>
      <c r="B114" s="260"/>
      <c r="C114" s="260"/>
      <c r="D114" s="260"/>
    </row>
    <row r="115" s="112" customFormat="1" customHeight="1" spans="1:4">
      <c r="A115" s="260"/>
      <c r="B115" s="260"/>
      <c r="C115" s="260"/>
      <c r="D115" s="260"/>
    </row>
    <row r="116" s="112" customFormat="1" customHeight="1" spans="1:4">
      <c r="A116" s="260"/>
      <c r="B116" s="260"/>
      <c r="C116" s="260"/>
      <c r="D116" s="260"/>
    </row>
    <row r="117" s="112" customFormat="1" customHeight="1" spans="1:4">
      <c r="A117" s="260"/>
      <c r="B117" s="260"/>
      <c r="C117" s="260"/>
      <c r="D117" s="260"/>
    </row>
    <row r="118" s="112" customFormat="1" ht="17" customHeight="1" spans="1:4">
      <c r="A118" s="260"/>
      <c r="B118" s="260"/>
      <c r="C118" s="260"/>
      <c r="D118" s="260"/>
    </row>
    <row r="119" s="112" customFormat="1" ht="17" customHeight="1" spans="1:4">
      <c r="A119" s="260"/>
      <c r="B119" s="260"/>
      <c r="C119" s="260"/>
      <c r="D119" s="260"/>
    </row>
    <row r="120" s="112" customFormat="1" ht="17" customHeight="1" spans="1:4">
      <c r="A120" s="260"/>
      <c r="B120" s="260"/>
      <c r="C120" s="260"/>
      <c r="D120" s="260"/>
    </row>
    <row r="121" s="112" customFormat="1" ht="17" customHeight="1" spans="1:4">
      <c r="A121" s="260"/>
      <c r="B121" s="260"/>
      <c r="C121" s="260"/>
      <c r="D121" s="260"/>
    </row>
    <row r="122" s="112" customFormat="1" ht="17" customHeight="1" spans="1:4">
      <c r="A122" s="260"/>
      <c r="B122" s="260"/>
      <c r="C122" s="260"/>
      <c r="D122" s="260"/>
    </row>
    <row r="123" s="112" customFormat="1" ht="17" customHeight="1" spans="1:4">
      <c r="A123" s="260"/>
      <c r="B123" s="260"/>
      <c r="C123" s="260"/>
      <c r="D123" s="260"/>
    </row>
    <row r="124" s="112" customFormat="1" ht="17" customHeight="1" spans="1:4">
      <c r="A124" s="260"/>
      <c r="B124" s="260"/>
      <c r="C124" s="260"/>
      <c r="D124" s="260"/>
    </row>
    <row r="125" s="261" customFormat="1" customHeight="1" spans="1:4">
      <c r="A125" s="260"/>
      <c r="B125" s="260"/>
      <c r="C125" s="260"/>
      <c r="D125" s="260"/>
    </row>
    <row r="126" s="261" customFormat="1" customHeight="1" spans="1:4">
      <c r="A126" s="260"/>
      <c r="B126" s="260"/>
      <c r="C126" s="260"/>
      <c r="D126" s="260"/>
    </row>
    <row r="127" s="261" customFormat="1" customHeight="1" spans="1:4">
      <c r="A127" s="260"/>
      <c r="B127" s="260"/>
      <c r="C127" s="260"/>
      <c r="D127" s="260"/>
    </row>
    <row r="128" s="261" customFormat="1" customHeight="1" spans="1:4">
      <c r="A128" s="260"/>
      <c r="B128" s="260"/>
      <c r="C128" s="260"/>
      <c r="D128" s="260"/>
    </row>
    <row r="129" s="261" customFormat="1" customHeight="1" spans="1:4">
      <c r="A129" s="260"/>
      <c r="B129" s="260"/>
      <c r="C129" s="260"/>
      <c r="D129" s="260"/>
    </row>
    <row r="130" s="261" customFormat="1" customHeight="1" spans="1:4">
      <c r="A130" s="260"/>
      <c r="B130" s="260"/>
      <c r="C130" s="260"/>
      <c r="D130" s="260"/>
    </row>
    <row r="131" s="261" customFormat="1" customHeight="1" spans="1:4">
      <c r="A131" s="260"/>
      <c r="B131" s="260"/>
      <c r="C131" s="260"/>
      <c r="D131" s="260"/>
    </row>
    <row r="132" s="261" customFormat="1" customHeight="1" spans="1:4">
      <c r="A132" s="260"/>
      <c r="B132" s="260"/>
      <c r="C132" s="260"/>
      <c r="D132" s="260"/>
    </row>
    <row r="133" s="261" customFormat="1" customHeight="1" spans="1:4">
      <c r="A133" s="260"/>
      <c r="B133" s="260"/>
      <c r="C133" s="260"/>
      <c r="D133" s="260"/>
    </row>
    <row r="134" s="261" customFormat="1" customHeight="1" spans="1:4">
      <c r="A134" s="260"/>
      <c r="B134" s="260"/>
      <c r="C134" s="260"/>
      <c r="D134" s="260"/>
    </row>
  </sheetData>
  <mergeCells count="2">
    <mergeCell ref="A2:D2"/>
    <mergeCell ref="A3:D3"/>
  </mergeCells>
  <conditionalFormatting sqref="A4:B4">
    <cfRule type="cellIs" dxfId="0" priority="9" stopIfTrue="1" operator="equal">
      <formula>0</formula>
    </cfRule>
  </conditionalFormatting>
  <conditionalFormatting sqref="B2:D2 A3:D4 A54:B65315 C10:D17 C21:D22 C37:D39 C57:D65289 C6:D8 C43:D55">
    <cfRule type="cellIs" dxfId="1" priority="10" stopIfTrue="1" operator="equal">
      <formula>0</formula>
    </cfRule>
  </conditionalFormatting>
  <pageMargins left="0.747916666666667" right="0.747916666666667" top="0.393055555555556" bottom="0.393055555555556" header="0.511805555555556" footer="0.511805555555556"/>
  <pageSetup paperSize="9" scale="62"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7"/>
  <sheetViews>
    <sheetView topLeftCell="A3" workbookViewId="0">
      <selection activeCell="A25" sqref="A25"/>
    </sheetView>
  </sheetViews>
  <sheetFormatPr defaultColWidth="12.1833333333333" defaultRowHeight="16.95" customHeight="1" outlineLevelCol="1"/>
  <cols>
    <col min="1" max="1" width="47.9" style="176" customWidth="1"/>
    <col min="2" max="2" width="34.2" style="253" customWidth="1"/>
    <col min="3" max="254" width="12.1833333333333" style="176" customWidth="1"/>
    <col min="255" max="16382" width="12.1833333333333" style="176"/>
    <col min="16383" max="16384" width="12.1833333333333" style="224"/>
  </cols>
  <sheetData>
    <row r="1" customHeight="1" spans="1:1">
      <c r="A1" s="176" t="s">
        <v>721</v>
      </c>
    </row>
    <row r="2" s="176" customFormat="1" ht="54" customHeight="1" spans="1:2">
      <c r="A2" s="254" t="s">
        <v>722</v>
      </c>
      <c r="B2" s="255"/>
    </row>
    <row r="3" s="176" customFormat="1" ht="16" customHeight="1" spans="1:2">
      <c r="A3" s="178" t="s">
        <v>2</v>
      </c>
      <c r="B3" s="256"/>
    </row>
    <row r="4" s="252" customFormat="1" ht="17" customHeight="1" spans="1:2">
      <c r="A4" s="142" t="s">
        <v>723</v>
      </c>
      <c r="B4" s="257" t="s">
        <v>88</v>
      </c>
    </row>
    <row r="5" s="252" customFormat="1" ht="17" customHeight="1" spans="1:2">
      <c r="A5" s="146" t="s">
        <v>7</v>
      </c>
      <c r="B5" s="258" t="s">
        <v>724</v>
      </c>
    </row>
    <row r="6" s="252" customFormat="1" customHeight="1" spans="1:2">
      <c r="A6" s="147" t="s">
        <v>657</v>
      </c>
      <c r="B6" s="258" t="s">
        <v>724</v>
      </c>
    </row>
    <row r="7" s="252" customFormat="1" customHeight="1" spans="1:2">
      <c r="A7" s="147" t="s">
        <v>658</v>
      </c>
      <c r="B7" s="258" t="s">
        <v>724</v>
      </c>
    </row>
    <row r="8" s="252" customFormat="1" customHeight="1" spans="1:2">
      <c r="A8" s="147" t="s">
        <v>659</v>
      </c>
      <c r="B8" s="258" t="s">
        <v>724</v>
      </c>
    </row>
    <row r="9" s="252" customFormat="1" customHeight="1" spans="1:2">
      <c r="A9" s="147" t="s">
        <v>660</v>
      </c>
      <c r="B9" s="258" t="s">
        <v>724</v>
      </c>
    </row>
    <row r="10" s="252" customFormat="1" customHeight="1" spans="1:2">
      <c r="A10" s="147" t="s">
        <v>661</v>
      </c>
      <c r="B10" s="258" t="s">
        <v>724</v>
      </c>
    </row>
    <row r="11" s="252" customFormat="1" customHeight="1" spans="1:2">
      <c r="A11" s="147" t="s">
        <v>662</v>
      </c>
      <c r="B11" s="258" t="s">
        <v>724</v>
      </c>
    </row>
    <row r="12" s="252" customFormat="1" customHeight="1" spans="1:2">
      <c r="A12" s="146" t="s">
        <v>8</v>
      </c>
      <c r="B12" s="258" t="s">
        <v>724</v>
      </c>
    </row>
    <row r="13" s="252" customFormat="1" customHeight="1" spans="1:2">
      <c r="A13" s="147" t="s">
        <v>663</v>
      </c>
      <c r="B13" s="258" t="s">
        <v>724</v>
      </c>
    </row>
    <row r="14" s="252" customFormat="1" customHeight="1" spans="1:2">
      <c r="A14" s="147" t="s">
        <v>664</v>
      </c>
      <c r="B14" s="258" t="s">
        <v>724</v>
      </c>
    </row>
    <row r="15" s="252" customFormat="1" customHeight="1" spans="1:2">
      <c r="A15" s="147" t="s">
        <v>665</v>
      </c>
      <c r="B15" s="258" t="s">
        <v>724</v>
      </c>
    </row>
    <row r="16" s="252" customFormat="1" customHeight="1" spans="1:2">
      <c r="A16" s="147" t="s">
        <v>666</v>
      </c>
      <c r="B16" s="258" t="s">
        <v>724</v>
      </c>
    </row>
    <row r="17" s="252" customFormat="1" customHeight="1" spans="1:2">
      <c r="A17" s="147" t="s">
        <v>667</v>
      </c>
      <c r="B17" s="258" t="s">
        <v>724</v>
      </c>
    </row>
    <row r="18" s="252" customFormat="1" customHeight="1" spans="1:2">
      <c r="A18" s="147" t="s">
        <v>668</v>
      </c>
      <c r="B18" s="258" t="s">
        <v>724</v>
      </c>
    </row>
    <row r="19" s="252" customFormat="1" customHeight="1" spans="1:2">
      <c r="A19" s="147" t="s">
        <v>669</v>
      </c>
      <c r="B19" s="258" t="s">
        <v>724</v>
      </c>
    </row>
    <row r="20" s="252" customFormat="1" customHeight="1" spans="1:2">
      <c r="A20" s="147" t="s">
        <v>670</v>
      </c>
      <c r="B20" s="258" t="s">
        <v>724</v>
      </c>
    </row>
    <row r="21" s="252" customFormat="1" customHeight="1" spans="1:2">
      <c r="A21" s="147" t="s">
        <v>671</v>
      </c>
      <c r="B21" s="258" t="s">
        <v>724</v>
      </c>
    </row>
    <row r="22" s="252" customFormat="1" customHeight="1" spans="1:2">
      <c r="A22" s="147" t="s">
        <v>672</v>
      </c>
      <c r="B22" s="258" t="s">
        <v>724</v>
      </c>
    </row>
    <row r="23" s="252" customFormat="1" customHeight="1" spans="1:2">
      <c r="A23" s="147" t="s">
        <v>673</v>
      </c>
      <c r="B23" s="258" t="s">
        <v>724</v>
      </c>
    </row>
    <row r="24" s="252" customFormat="1" customHeight="1" spans="1:2">
      <c r="A24" s="147" t="s">
        <v>674</v>
      </c>
      <c r="B24" s="258" t="s">
        <v>724</v>
      </c>
    </row>
    <row r="25" s="252" customFormat="1" customHeight="1" spans="1:2">
      <c r="A25" s="147" t="s">
        <v>675</v>
      </c>
      <c r="B25" s="258" t="s">
        <v>724</v>
      </c>
    </row>
    <row r="26" s="252" customFormat="1" customHeight="1" spans="1:2">
      <c r="A26" s="147" t="s">
        <v>676</v>
      </c>
      <c r="B26" s="258" t="s">
        <v>724</v>
      </c>
    </row>
    <row r="27" s="252" customFormat="1" customHeight="1" spans="1:2">
      <c r="A27" s="147" t="s">
        <v>677</v>
      </c>
      <c r="B27" s="258" t="s">
        <v>724</v>
      </c>
    </row>
    <row r="28" s="252" customFormat="1" customHeight="1" spans="1:2">
      <c r="A28" s="147" t="s">
        <v>678</v>
      </c>
      <c r="B28" s="258" t="s">
        <v>724</v>
      </c>
    </row>
    <row r="29" s="252" customFormat="1" customHeight="1" spans="1:2">
      <c r="A29" s="147" t="s">
        <v>679</v>
      </c>
      <c r="B29" s="258" t="s">
        <v>724</v>
      </c>
    </row>
    <row r="30" s="252" customFormat="1" customHeight="1" spans="1:2">
      <c r="A30" s="147" t="s">
        <v>680</v>
      </c>
      <c r="B30" s="258" t="s">
        <v>724</v>
      </c>
    </row>
    <row r="31" s="252" customFormat="1" customHeight="1" spans="1:2">
      <c r="A31" s="147" t="s">
        <v>681</v>
      </c>
      <c r="B31" s="258" t="s">
        <v>724</v>
      </c>
    </row>
    <row r="32" s="252" customFormat="1" customHeight="1" spans="1:2">
      <c r="A32" s="147" t="s">
        <v>682</v>
      </c>
      <c r="B32" s="258" t="s">
        <v>724</v>
      </c>
    </row>
    <row r="33" s="252" customFormat="1" customHeight="1" spans="1:2">
      <c r="A33" s="147" t="s">
        <v>683</v>
      </c>
      <c r="B33" s="258" t="s">
        <v>724</v>
      </c>
    </row>
    <row r="34" s="252" customFormat="1" customHeight="1" spans="1:2">
      <c r="A34" s="147" t="s">
        <v>684</v>
      </c>
      <c r="B34" s="258" t="s">
        <v>724</v>
      </c>
    </row>
    <row r="35" s="252" customFormat="1" customHeight="1" spans="1:2">
      <c r="A35" s="147" t="s">
        <v>685</v>
      </c>
      <c r="B35" s="258" t="s">
        <v>724</v>
      </c>
    </row>
    <row r="36" s="252" customFormat="1" customHeight="1" spans="1:2">
      <c r="A36" s="147" t="s">
        <v>686</v>
      </c>
      <c r="B36" s="258" t="s">
        <v>724</v>
      </c>
    </row>
    <row r="37" s="252" customFormat="1" customHeight="1" spans="1:2">
      <c r="A37" s="147" t="s">
        <v>687</v>
      </c>
      <c r="B37" s="258" t="s">
        <v>724</v>
      </c>
    </row>
    <row r="38" s="252" customFormat="1" customHeight="1" spans="1:2">
      <c r="A38" s="147" t="s">
        <v>688</v>
      </c>
      <c r="B38" s="258" t="s">
        <v>724</v>
      </c>
    </row>
    <row r="39" s="252" customFormat="1" customHeight="1" spans="1:2">
      <c r="A39" s="147" t="s">
        <v>689</v>
      </c>
      <c r="B39" s="258" t="s">
        <v>724</v>
      </c>
    </row>
    <row r="40" s="252" customFormat="1" customHeight="1" spans="1:2">
      <c r="A40" s="147" t="s">
        <v>690</v>
      </c>
      <c r="B40" s="258" t="s">
        <v>724</v>
      </c>
    </row>
    <row r="41" s="252" customFormat="1" customHeight="1" spans="1:2">
      <c r="A41" s="147" t="s">
        <v>691</v>
      </c>
      <c r="B41" s="258" t="s">
        <v>724</v>
      </c>
    </row>
    <row r="42" s="252" customFormat="1" customHeight="1" spans="1:2">
      <c r="A42" s="147" t="s">
        <v>692</v>
      </c>
      <c r="B42" s="258" t="s">
        <v>724</v>
      </c>
    </row>
    <row r="43" s="252" customFormat="1" customHeight="1" spans="1:2">
      <c r="A43" s="147" t="s">
        <v>693</v>
      </c>
      <c r="B43" s="258" t="s">
        <v>724</v>
      </c>
    </row>
    <row r="44" s="252" customFormat="1" customHeight="1" spans="1:2">
      <c r="A44" s="147" t="s">
        <v>694</v>
      </c>
      <c r="B44" s="258" t="s">
        <v>724</v>
      </c>
    </row>
    <row r="45" s="252" customFormat="1" customHeight="1" spans="1:2">
      <c r="A45" s="147" t="s">
        <v>695</v>
      </c>
      <c r="B45" s="258" t="s">
        <v>724</v>
      </c>
    </row>
    <row r="46" s="252" customFormat="1" customHeight="1" spans="1:2">
      <c r="A46" s="147" t="s">
        <v>696</v>
      </c>
      <c r="B46" s="258" t="s">
        <v>724</v>
      </c>
    </row>
    <row r="47" s="252" customFormat="1" customHeight="1" spans="1:2">
      <c r="A47" s="147" t="s">
        <v>697</v>
      </c>
      <c r="B47" s="258" t="s">
        <v>724</v>
      </c>
    </row>
    <row r="48" s="252" customFormat="1" customHeight="1" spans="1:2">
      <c r="A48" s="147" t="s">
        <v>698</v>
      </c>
      <c r="B48" s="258" t="s">
        <v>724</v>
      </c>
    </row>
    <row r="49" s="252" customFormat="1" customHeight="1" spans="1:2">
      <c r="A49" s="147" t="s">
        <v>699</v>
      </c>
      <c r="B49" s="258" t="s">
        <v>724</v>
      </c>
    </row>
    <row r="50" s="252" customFormat="1" customHeight="1" spans="1:2">
      <c r="A50" s="147" t="s">
        <v>700</v>
      </c>
      <c r="B50" s="258" t="s">
        <v>724</v>
      </c>
    </row>
    <row r="51" s="252" customFormat="1" ht="17" customHeight="1" spans="1:2">
      <c r="A51" s="146" t="s">
        <v>9</v>
      </c>
      <c r="B51" s="258" t="s">
        <v>724</v>
      </c>
    </row>
    <row r="52" s="252" customFormat="1" ht="17" customHeight="1" spans="1:2">
      <c r="A52" s="147" t="s">
        <v>725</v>
      </c>
      <c r="B52" s="258" t="s">
        <v>724</v>
      </c>
    </row>
    <row r="53" s="252" customFormat="1" ht="17" customHeight="1" spans="1:2">
      <c r="A53" s="147" t="s">
        <v>726</v>
      </c>
      <c r="B53" s="258" t="s">
        <v>724</v>
      </c>
    </row>
    <row r="54" s="252" customFormat="1" ht="17" customHeight="1" spans="1:2">
      <c r="A54" s="147" t="s">
        <v>727</v>
      </c>
      <c r="B54" s="258" t="s">
        <v>724</v>
      </c>
    </row>
    <row r="55" s="252" customFormat="1" ht="17" customHeight="1" spans="1:2">
      <c r="A55" s="147" t="s">
        <v>728</v>
      </c>
      <c r="B55" s="258" t="s">
        <v>724</v>
      </c>
    </row>
    <row r="56" s="252" customFormat="1" ht="17" customHeight="1" spans="1:2">
      <c r="A56" s="147" t="s">
        <v>729</v>
      </c>
      <c r="B56" s="258" t="s">
        <v>724</v>
      </c>
    </row>
    <row r="57" s="252" customFormat="1" ht="17" customHeight="1" spans="1:2">
      <c r="A57" s="147" t="s">
        <v>730</v>
      </c>
      <c r="B57" s="258" t="s">
        <v>724</v>
      </c>
    </row>
    <row r="58" s="252" customFormat="1" ht="17" customHeight="1" spans="1:2">
      <c r="A58" s="147" t="s">
        <v>731</v>
      </c>
      <c r="B58" s="258" t="s">
        <v>724</v>
      </c>
    </row>
    <row r="59" s="252" customFormat="1" ht="17" customHeight="1" spans="1:2">
      <c r="A59" s="147" t="s">
        <v>732</v>
      </c>
      <c r="B59" s="258" t="s">
        <v>724</v>
      </c>
    </row>
    <row r="60" s="252" customFormat="1" ht="17" customHeight="1" spans="1:2">
      <c r="A60" s="147" t="s">
        <v>733</v>
      </c>
      <c r="B60" s="258" t="s">
        <v>724</v>
      </c>
    </row>
    <row r="61" s="252" customFormat="1" ht="17" customHeight="1" spans="1:2">
      <c r="A61" s="147" t="s">
        <v>734</v>
      </c>
      <c r="B61" s="258" t="s">
        <v>724</v>
      </c>
    </row>
    <row r="62" s="252" customFormat="1" ht="17" customHeight="1" spans="1:2">
      <c r="A62" s="147" t="s">
        <v>735</v>
      </c>
      <c r="B62" s="258" t="s">
        <v>724</v>
      </c>
    </row>
    <row r="63" s="252" customFormat="1" ht="17" customHeight="1" spans="1:2">
      <c r="A63" s="147" t="s">
        <v>736</v>
      </c>
      <c r="B63" s="258" t="s">
        <v>724</v>
      </c>
    </row>
    <row r="64" s="252" customFormat="1" ht="17" customHeight="1" spans="1:2">
      <c r="A64" s="147" t="s">
        <v>737</v>
      </c>
      <c r="B64" s="258" t="s">
        <v>724</v>
      </c>
    </row>
    <row r="65" s="252" customFormat="1" ht="17" customHeight="1" spans="1:2">
      <c r="A65" s="147" t="s">
        <v>738</v>
      </c>
      <c r="B65" s="258" t="s">
        <v>724</v>
      </c>
    </row>
    <row r="66" s="252" customFormat="1" ht="17" customHeight="1" spans="1:2">
      <c r="A66" s="147" t="s">
        <v>739</v>
      </c>
      <c r="B66" s="258" t="s">
        <v>724</v>
      </c>
    </row>
    <row r="67" s="252" customFormat="1" ht="17" customHeight="1" spans="1:2">
      <c r="A67" s="147" t="s">
        <v>740</v>
      </c>
      <c r="B67" s="258" t="s">
        <v>724</v>
      </c>
    </row>
    <row r="68" s="252" customFormat="1" customHeight="1" spans="1:2">
      <c r="A68" s="147" t="s">
        <v>741</v>
      </c>
      <c r="B68" s="258" t="s">
        <v>724</v>
      </c>
    </row>
    <row r="69" s="252" customFormat="1" ht="17" customHeight="1" spans="1:2">
      <c r="A69" s="147" t="s">
        <v>742</v>
      </c>
      <c r="B69" s="258" t="s">
        <v>724</v>
      </c>
    </row>
    <row r="70" s="252" customFormat="1" customHeight="1" spans="1:2">
      <c r="A70" s="147" t="s">
        <v>743</v>
      </c>
      <c r="B70" s="258" t="s">
        <v>724</v>
      </c>
    </row>
    <row r="71" s="252" customFormat="1" customHeight="1" spans="1:2">
      <c r="A71" s="147" t="s">
        <v>744</v>
      </c>
      <c r="B71" s="258" t="s">
        <v>724</v>
      </c>
    </row>
    <row r="72" s="252" customFormat="1" customHeight="1" spans="1:2">
      <c r="A72" s="147" t="s">
        <v>745</v>
      </c>
      <c r="B72" s="258" t="s">
        <v>724</v>
      </c>
    </row>
    <row r="73" s="176" customFormat="1" customHeight="1" spans="2:2">
      <c r="B73" s="253"/>
    </row>
    <row r="74" s="176" customFormat="1" customHeight="1" spans="1:2">
      <c r="A74" s="259" t="s">
        <v>746</v>
      </c>
      <c r="B74" s="253"/>
    </row>
    <row r="75" s="176" customFormat="1" customHeight="1" spans="2:2">
      <c r="B75" s="253"/>
    </row>
    <row r="76" s="176" customFormat="1" customHeight="1" spans="2:2">
      <c r="B76" s="253"/>
    </row>
    <row r="77" s="176" customFormat="1" customHeight="1" spans="2:2">
      <c r="B77" s="253"/>
    </row>
  </sheetData>
  <mergeCells count="2">
    <mergeCell ref="A2:B2"/>
    <mergeCell ref="A3:B3"/>
  </mergeCells>
  <conditionalFormatting sqref="A5:B12 A13:A29 B13:B69">
    <cfRule type="cellIs" dxfId="0" priority="1" stopIfTrue="1" operator="equal">
      <formula>0</formula>
    </cfRule>
  </conditionalFormatting>
  <conditionalFormatting sqref="A5:B12 A13:A56 B13:B69">
    <cfRule type="cellIs" dxfId="1" priority="2" stopIfTrue="1" operator="equal">
      <formula>0</formula>
    </cfRule>
  </conditionalFormatting>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8"/>
  <sheetViews>
    <sheetView workbookViewId="0">
      <selection activeCell="I10" sqref="I10"/>
    </sheetView>
  </sheetViews>
  <sheetFormatPr defaultColWidth="12.1833333333333" defaultRowHeight="16.95" customHeight="1"/>
  <cols>
    <col min="1" max="5" width="18.7" style="176" customWidth="1"/>
    <col min="6" max="256" width="12.1833333333333" style="176" customWidth="1"/>
    <col min="257" max="16384" width="12.1833333333333" style="176"/>
  </cols>
  <sheetData>
    <row r="1" s="212" customFormat="1" customHeight="1" spans="1:256">
      <c r="A1" s="176" t="s">
        <v>747</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c r="DN1" s="176"/>
      <c r="DO1" s="176"/>
      <c r="DP1" s="176"/>
      <c r="DQ1" s="176"/>
      <c r="DR1" s="176"/>
      <c r="DS1" s="176"/>
      <c r="DT1" s="176"/>
      <c r="DU1" s="176"/>
      <c r="DV1" s="176"/>
      <c r="DW1" s="176"/>
      <c r="DX1" s="176"/>
      <c r="DY1" s="176"/>
      <c r="DZ1" s="176"/>
      <c r="EA1" s="176"/>
      <c r="EB1" s="176"/>
      <c r="EC1" s="176"/>
      <c r="ED1" s="176"/>
      <c r="EE1" s="176"/>
      <c r="EF1" s="176"/>
      <c r="EG1" s="176"/>
      <c r="EH1" s="176"/>
      <c r="EI1" s="176"/>
      <c r="EJ1" s="176"/>
      <c r="EK1" s="176"/>
      <c r="EL1" s="176"/>
      <c r="EM1" s="176"/>
      <c r="EN1" s="176"/>
      <c r="EO1" s="176"/>
      <c r="EP1" s="176"/>
      <c r="EQ1" s="176"/>
      <c r="ER1" s="176"/>
      <c r="ES1" s="176"/>
      <c r="ET1" s="176"/>
      <c r="EU1" s="176"/>
      <c r="EV1" s="176"/>
      <c r="EW1" s="176"/>
      <c r="EX1" s="176"/>
      <c r="EY1" s="176"/>
      <c r="EZ1" s="176"/>
      <c r="FA1" s="176"/>
      <c r="FB1" s="176"/>
      <c r="FC1" s="176"/>
      <c r="FD1" s="176"/>
      <c r="FE1" s="176"/>
      <c r="FF1" s="176"/>
      <c r="FG1" s="176"/>
      <c r="FH1" s="176"/>
      <c r="FI1" s="176"/>
      <c r="FJ1" s="176"/>
      <c r="FK1" s="176"/>
      <c r="FL1" s="176"/>
      <c r="FM1" s="176"/>
      <c r="FN1" s="176"/>
      <c r="FO1" s="176"/>
      <c r="FP1" s="176"/>
      <c r="FQ1" s="176"/>
      <c r="FR1" s="176"/>
      <c r="FS1" s="176"/>
      <c r="FT1" s="176"/>
      <c r="FU1" s="176"/>
      <c r="FV1" s="176"/>
      <c r="FW1" s="176"/>
      <c r="FX1" s="176"/>
      <c r="FY1" s="176"/>
      <c r="FZ1" s="176"/>
      <c r="GA1" s="176"/>
      <c r="GB1" s="176"/>
      <c r="GC1" s="176"/>
      <c r="GD1" s="176"/>
      <c r="GE1" s="176"/>
      <c r="GF1" s="176"/>
      <c r="GG1" s="176"/>
      <c r="GH1" s="176"/>
      <c r="GI1" s="176"/>
      <c r="GJ1" s="176"/>
      <c r="GK1" s="176"/>
      <c r="GL1" s="176"/>
      <c r="GM1" s="176"/>
      <c r="GN1" s="176"/>
      <c r="GO1" s="176"/>
      <c r="GP1" s="176"/>
      <c r="GQ1" s="176"/>
      <c r="GR1" s="176"/>
      <c r="GS1" s="176"/>
      <c r="GT1" s="176"/>
      <c r="GU1" s="176"/>
      <c r="GV1" s="176"/>
      <c r="GW1" s="176"/>
      <c r="GX1" s="176"/>
      <c r="GY1" s="176"/>
      <c r="GZ1" s="176"/>
      <c r="HA1" s="176"/>
      <c r="HB1" s="176"/>
      <c r="HC1" s="176"/>
      <c r="HD1" s="176"/>
      <c r="HE1" s="176"/>
      <c r="HF1" s="176"/>
      <c r="HG1" s="176"/>
      <c r="HH1" s="176"/>
      <c r="HI1" s="176"/>
      <c r="HJ1" s="176"/>
      <c r="HK1" s="176"/>
      <c r="HL1" s="176"/>
      <c r="HM1" s="176"/>
      <c r="HN1" s="176"/>
      <c r="HO1" s="176"/>
      <c r="HP1" s="176"/>
      <c r="HQ1" s="176"/>
      <c r="HR1" s="176"/>
      <c r="HS1" s="176"/>
      <c r="HT1" s="176"/>
      <c r="HU1" s="176"/>
      <c r="HV1" s="176"/>
      <c r="HW1" s="176"/>
      <c r="HX1" s="176"/>
      <c r="HY1" s="176"/>
      <c r="HZ1" s="176"/>
      <c r="IA1" s="176"/>
      <c r="IB1" s="176"/>
      <c r="IC1" s="176"/>
      <c r="ID1" s="176"/>
      <c r="IE1" s="176"/>
      <c r="IF1" s="176"/>
      <c r="IG1" s="176"/>
      <c r="IH1" s="176"/>
      <c r="II1" s="176"/>
      <c r="IJ1" s="176"/>
      <c r="IK1" s="176"/>
      <c r="IL1" s="176"/>
      <c r="IM1" s="176"/>
      <c r="IN1" s="176"/>
      <c r="IO1" s="176"/>
      <c r="IP1" s="176"/>
      <c r="IQ1" s="176"/>
      <c r="IR1" s="176"/>
      <c r="IS1" s="176"/>
      <c r="IT1" s="176"/>
      <c r="IU1" s="176"/>
      <c r="IV1" s="176"/>
    </row>
    <row r="2" s="176" customFormat="1" ht="54" customHeight="1" spans="1:5">
      <c r="A2" s="248" t="s">
        <v>748</v>
      </c>
      <c r="B2" s="248"/>
      <c r="C2" s="248"/>
      <c r="D2" s="248"/>
      <c r="E2" s="248"/>
    </row>
    <row r="3" s="176" customFormat="1" ht="17" customHeight="1" spans="5:8">
      <c r="E3" s="178" t="s">
        <v>2</v>
      </c>
      <c r="F3" s="178"/>
      <c r="G3" s="178"/>
      <c r="H3" s="178"/>
    </row>
    <row r="4" s="176" customFormat="1" ht="17" customHeight="1" spans="1:5">
      <c r="A4" s="195" t="s">
        <v>749</v>
      </c>
      <c r="B4" s="196"/>
      <c r="C4" s="249" t="s">
        <v>4</v>
      </c>
      <c r="D4" s="250"/>
      <c r="E4" s="251"/>
    </row>
    <row r="5" s="176" customFormat="1" customHeight="1" spans="1:5">
      <c r="A5" s="181"/>
      <c r="B5" s="195" t="s">
        <v>750</v>
      </c>
      <c r="C5" s="195" t="s">
        <v>751</v>
      </c>
      <c r="D5" s="195" t="s">
        <v>752</v>
      </c>
      <c r="E5" s="195" t="s">
        <v>753</v>
      </c>
    </row>
    <row r="6" s="176" customFormat="1" customHeight="1" spans="1:8">
      <c r="A6" s="196" t="s">
        <v>754</v>
      </c>
      <c r="B6" s="197">
        <v>0</v>
      </c>
      <c r="C6" s="197">
        <v>0</v>
      </c>
      <c r="D6" s="197">
        <v>0</v>
      </c>
      <c r="E6" s="197">
        <v>0</v>
      </c>
      <c r="H6" s="233"/>
    </row>
    <row r="7" customHeight="1" spans="1:5">
      <c r="A7" s="183"/>
      <c r="B7" s="182"/>
      <c r="C7" s="198"/>
      <c r="D7" s="198"/>
      <c r="E7" s="198"/>
    </row>
    <row r="8" customHeight="1" spans="1:5">
      <c r="A8" s="183"/>
      <c r="B8" s="182"/>
      <c r="C8" s="198"/>
      <c r="D8" s="198"/>
      <c r="E8" s="198"/>
    </row>
    <row r="9" customHeight="1" spans="1:5">
      <c r="A9" s="195" t="s">
        <v>755</v>
      </c>
      <c r="B9" s="197">
        <f>B6</f>
        <v>0</v>
      </c>
      <c r="C9" s="197">
        <f>C6</f>
        <v>0</v>
      </c>
      <c r="D9" s="197">
        <f>D6</f>
        <v>0</v>
      </c>
      <c r="E9" s="197">
        <f>E6</f>
        <v>0</v>
      </c>
    </row>
    <row r="11" customHeight="1" spans="1:1">
      <c r="A11" s="176" t="s">
        <v>746</v>
      </c>
    </row>
    <row r="50" s="176" customFormat="1" ht="17" customHeight="1"/>
    <row r="51" s="176" customFormat="1" ht="17" customHeight="1"/>
    <row r="52" s="176" customFormat="1" ht="17" customHeight="1"/>
    <row r="53" s="176" customFormat="1" ht="17" customHeight="1"/>
    <row r="54" s="176" customFormat="1" ht="17" customHeight="1"/>
    <row r="55" s="176" customFormat="1" ht="17" customHeight="1"/>
    <row r="56" s="176" customFormat="1" ht="17" customHeight="1"/>
    <row r="57" s="176" customFormat="1" ht="17" customHeight="1"/>
    <row r="58" s="176" customFormat="1" ht="17" customHeight="1"/>
    <row r="59" s="176" customFormat="1" ht="17" customHeight="1"/>
    <row r="60" s="176" customFormat="1" ht="17" customHeight="1"/>
    <row r="61" s="176" customFormat="1" ht="17" customHeight="1"/>
    <row r="62" s="176" customFormat="1" ht="17" customHeight="1"/>
    <row r="63" s="176" customFormat="1" ht="17" customHeight="1"/>
    <row r="64" s="176" customFormat="1" ht="17" customHeight="1"/>
    <row r="65" s="176" customFormat="1" ht="17" customHeight="1"/>
    <row r="66" s="176" customFormat="1" ht="17" customHeight="1"/>
    <row r="68" s="176" customFormat="1" ht="17" customHeight="1"/>
  </sheetData>
  <mergeCells count="2">
    <mergeCell ref="A2:E2"/>
    <mergeCell ref="C4:E4"/>
  </mergeCells>
  <conditionalFormatting sqref="A5 A7:B8">
    <cfRule type="cellIs" dxfId="0" priority="2" stopIfTrue="1" operator="equal">
      <formula>0</formula>
    </cfRule>
    <cfRule type="cellIs" dxfId="1" priority="1" stopIfTrue="1" operator="equal">
      <formula>0</formula>
    </cfRule>
  </conditionalFormatting>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3"/>
  <sheetViews>
    <sheetView workbookViewId="0">
      <selection activeCell="F9" sqref="F9"/>
    </sheetView>
  </sheetViews>
  <sheetFormatPr defaultColWidth="9" defaultRowHeight="14.25"/>
  <cols>
    <col min="1" max="1" width="34.875" style="176" customWidth="1"/>
    <col min="2" max="2" width="34.875" style="233" customWidth="1"/>
    <col min="3" max="3" width="29.5" style="176" customWidth="1"/>
    <col min="4" max="4" width="14" style="176" customWidth="1"/>
    <col min="5" max="16384" width="9" style="176"/>
  </cols>
  <sheetData>
    <row r="1" s="176" customFormat="1" spans="1:255">
      <c r="A1" s="234" t="s">
        <v>756</v>
      </c>
      <c r="B1" s="235"/>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6"/>
      <c r="DS1" s="236"/>
      <c r="DT1" s="236"/>
      <c r="DU1" s="236"/>
      <c r="DV1" s="236"/>
      <c r="DW1" s="236"/>
      <c r="DX1" s="236"/>
      <c r="DY1" s="236"/>
      <c r="DZ1" s="236"/>
      <c r="EA1" s="236"/>
      <c r="EB1" s="236"/>
      <c r="EC1" s="236"/>
      <c r="ED1" s="236"/>
      <c r="EE1" s="236"/>
      <c r="EF1" s="236"/>
      <c r="EG1" s="236"/>
      <c r="EH1" s="236"/>
      <c r="EI1" s="236"/>
      <c r="EJ1" s="236"/>
      <c r="EK1" s="236"/>
      <c r="EL1" s="236"/>
      <c r="EM1" s="236"/>
      <c r="EN1" s="236"/>
      <c r="EO1" s="236"/>
      <c r="EP1" s="236"/>
      <c r="EQ1" s="236"/>
      <c r="ER1" s="236"/>
      <c r="ES1" s="236"/>
      <c r="ET1" s="236"/>
      <c r="EU1" s="236"/>
      <c r="EV1" s="236"/>
      <c r="EW1" s="236"/>
      <c r="EX1" s="236"/>
      <c r="EY1" s="236"/>
      <c r="EZ1" s="236"/>
      <c r="FA1" s="236"/>
      <c r="FB1" s="236"/>
      <c r="FC1" s="236"/>
      <c r="FD1" s="236"/>
      <c r="FE1" s="236"/>
      <c r="FF1" s="236"/>
      <c r="FG1" s="236"/>
      <c r="FH1" s="236"/>
      <c r="FI1" s="236"/>
      <c r="FJ1" s="236"/>
      <c r="FK1" s="236"/>
      <c r="FL1" s="236"/>
      <c r="FM1" s="236"/>
      <c r="FN1" s="236"/>
      <c r="FO1" s="236"/>
      <c r="FP1" s="236"/>
      <c r="FQ1" s="236"/>
      <c r="FR1" s="236"/>
      <c r="FS1" s="236"/>
      <c r="FT1" s="236"/>
      <c r="FU1" s="236"/>
      <c r="FV1" s="236"/>
      <c r="FW1" s="236"/>
      <c r="FX1" s="236"/>
      <c r="FY1" s="236"/>
      <c r="FZ1" s="236"/>
      <c r="GA1" s="236"/>
      <c r="GB1" s="236"/>
      <c r="GC1" s="236"/>
      <c r="GD1" s="236"/>
      <c r="GE1" s="236"/>
      <c r="GF1" s="236"/>
      <c r="GG1" s="236"/>
      <c r="GH1" s="236"/>
      <c r="GI1" s="236"/>
      <c r="GJ1" s="236"/>
      <c r="GK1" s="236"/>
      <c r="GL1" s="236"/>
      <c r="GM1" s="236"/>
      <c r="GN1" s="236"/>
      <c r="GO1" s="236"/>
      <c r="GP1" s="236"/>
      <c r="GQ1" s="236"/>
      <c r="GR1" s="236"/>
      <c r="GS1" s="236"/>
      <c r="GT1" s="236"/>
      <c r="GU1" s="236"/>
      <c r="GV1" s="236"/>
      <c r="GW1" s="236"/>
      <c r="GX1" s="236"/>
      <c r="GY1" s="236"/>
      <c r="GZ1" s="236"/>
      <c r="HA1" s="236"/>
      <c r="HB1" s="236"/>
      <c r="HC1" s="236"/>
      <c r="HD1" s="236"/>
      <c r="HE1" s="236"/>
      <c r="HF1" s="236"/>
      <c r="HG1" s="236"/>
      <c r="HH1" s="236"/>
      <c r="HI1" s="236"/>
      <c r="HJ1" s="236"/>
      <c r="HK1" s="236"/>
      <c r="HL1" s="236"/>
      <c r="HM1" s="236"/>
      <c r="HN1" s="236"/>
      <c r="HO1" s="236"/>
      <c r="HP1" s="236"/>
      <c r="HQ1" s="236"/>
      <c r="HR1" s="236"/>
      <c r="HS1" s="236"/>
      <c r="HT1" s="236"/>
      <c r="HU1" s="236"/>
      <c r="HV1" s="236"/>
      <c r="HW1" s="236"/>
      <c r="HX1" s="236"/>
      <c r="HY1" s="236"/>
      <c r="HZ1" s="236"/>
      <c r="IA1" s="236"/>
      <c r="IB1" s="236"/>
      <c r="IC1" s="236"/>
      <c r="ID1" s="236"/>
      <c r="IE1" s="236"/>
      <c r="IF1" s="236"/>
      <c r="IG1" s="236"/>
      <c r="IH1" s="236"/>
      <c r="II1" s="236"/>
      <c r="IJ1" s="236"/>
      <c r="IK1" s="236"/>
      <c r="IL1" s="236"/>
      <c r="IM1" s="236"/>
      <c r="IN1" s="236"/>
      <c r="IO1" s="236"/>
      <c r="IP1" s="236"/>
      <c r="IQ1" s="236"/>
      <c r="IR1" s="236"/>
      <c r="IS1" s="236"/>
      <c r="IT1" s="236"/>
      <c r="IU1" s="236"/>
    </row>
    <row r="2" s="176" customFormat="1" ht="40.5" customHeight="1" spans="1:4">
      <c r="A2" s="237" t="s">
        <v>757</v>
      </c>
      <c r="B2" s="237"/>
      <c r="C2" s="237"/>
      <c r="D2" s="237"/>
    </row>
    <row r="3" s="176" customFormat="1" ht="16.5" customHeight="1" spans="1:3">
      <c r="A3" s="238"/>
      <c r="B3" s="238"/>
      <c r="C3" s="238"/>
    </row>
    <row r="4" s="176" customFormat="1" spans="2:4">
      <c r="B4" s="233"/>
      <c r="D4" s="239" t="s">
        <v>2</v>
      </c>
    </row>
    <row r="5" s="176" customFormat="1" ht="41.25" customHeight="1" spans="1:4">
      <c r="A5" s="240" t="s">
        <v>3</v>
      </c>
      <c r="B5" s="240" t="s">
        <v>758</v>
      </c>
      <c r="C5" s="117" t="s">
        <v>88</v>
      </c>
      <c r="D5" s="117" t="s">
        <v>759</v>
      </c>
    </row>
    <row r="6" s="176" customFormat="1" ht="41.25" customHeight="1" spans="1:4">
      <c r="A6" s="240" t="s">
        <v>755</v>
      </c>
      <c r="B6" s="240">
        <f>B7+B8+B11</f>
        <v>1141</v>
      </c>
      <c r="C6" s="240">
        <f>C7+C8+C11</f>
        <v>1002</v>
      </c>
      <c r="D6" s="241">
        <f t="shared" ref="D6:D11" si="0">C6/B6*100</f>
        <v>87.817703768624</v>
      </c>
    </row>
    <row r="7" s="176" customFormat="1" ht="41.25" customHeight="1" spans="1:4">
      <c r="A7" s="242" t="s">
        <v>760</v>
      </c>
      <c r="B7" s="243">
        <v>0</v>
      </c>
      <c r="C7" s="240">
        <v>0</v>
      </c>
      <c r="D7" s="241"/>
    </row>
    <row r="8" s="176" customFormat="1" ht="41.25" customHeight="1" spans="1:10">
      <c r="A8" s="242" t="s">
        <v>761</v>
      </c>
      <c r="B8" s="244">
        <v>748</v>
      </c>
      <c r="C8" s="240">
        <f>C9+C10</f>
        <v>668</v>
      </c>
      <c r="D8" s="241">
        <f t="shared" si="0"/>
        <v>89.3048128342246</v>
      </c>
      <c r="J8" s="176" t="s">
        <v>762</v>
      </c>
    </row>
    <row r="9" s="176" customFormat="1" ht="41.25" customHeight="1" spans="1:4">
      <c r="A9" s="245" t="s">
        <v>763</v>
      </c>
      <c r="B9" s="244">
        <v>78</v>
      </c>
      <c r="C9" s="240">
        <v>144</v>
      </c>
      <c r="D9" s="241">
        <f t="shared" si="0"/>
        <v>184.615384615385</v>
      </c>
    </row>
    <row r="10" s="176" customFormat="1" ht="41.25" customHeight="1" spans="1:4">
      <c r="A10" s="245" t="s">
        <v>764</v>
      </c>
      <c r="B10" s="244">
        <v>670</v>
      </c>
      <c r="C10" s="240">
        <v>524</v>
      </c>
      <c r="D10" s="241">
        <f t="shared" si="0"/>
        <v>78.2089552238806</v>
      </c>
    </row>
    <row r="11" s="176" customFormat="1" ht="41.25" customHeight="1" spans="1:4">
      <c r="A11" s="242" t="s">
        <v>765</v>
      </c>
      <c r="B11" s="244">
        <v>393</v>
      </c>
      <c r="C11" s="240">
        <v>334</v>
      </c>
      <c r="D11" s="241">
        <f t="shared" si="0"/>
        <v>84.9872773536896</v>
      </c>
    </row>
    <row r="12" ht="21.75" customHeight="1"/>
    <row r="13" s="176" customFormat="1" ht="91" customHeight="1" spans="1:4">
      <c r="A13" s="246" t="s">
        <v>766</v>
      </c>
      <c r="B13" s="247"/>
      <c r="C13" s="247"/>
      <c r="D13" s="247"/>
    </row>
  </sheetData>
  <mergeCells count="3">
    <mergeCell ref="A2:D2"/>
    <mergeCell ref="A3:C3"/>
    <mergeCell ref="A13:D13"/>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topLeftCell="A8" workbookViewId="0">
      <selection activeCell="J12" sqref="J12"/>
    </sheetView>
  </sheetViews>
  <sheetFormatPr defaultColWidth="9" defaultRowHeight="14.25" outlineLevelCol="1"/>
  <cols>
    <col min="1" max="1" width="41.875" style="213" customWidth="1"/>
    <col min="2" max="2" width="37.875" style="212" customWidth="1"/>
    <col min="3" max="16384" width="9" style="212"/>
  </cols>
  <sheetData>
    <row r="1" spans="1:1">
      <c r="A1" s="213" t="s">
        <v>767</v>
      </c>
    </row>
    <row r="2" ht="36" customHeight="1" spans="1:2">
      <c r="A2" s="215" t="s">
        <v>768</v>
      </c>
      <c r="B2" s="215"/>
    </row>
    <row r="3" ht="18.75" customHeight="1" spans="1:2">
      <c r="A3" s="215"/>
      <c r="B3" s="216" t="s">
        <v>588</v>
      </c>
    </row>
    <row r="4" ht="20.25" customHeight="1" spans="1:2">
      <c r="A4" s="229" t="s">
        <v>769</v>
      </c>
      <c r="B4" s="230" t="s">
        <v>88</v>
      </c>
    </row>
    <row r="5" ht="20.25" customHeight="1" spans="1:2">
      <c r="A5" s="231" t="s">
        <v>770</v>
      </c>
      <c r="B5" s="220">
        <f>B6+B12+B13+B14+B15</f>
        <v>7715</v>
      </c>
    </row>
    <row r="6" ht="20.25" customHeight="1" spans="1:2">
      <c r="A6" s="209" t="s">
        <v>771</v>
      </c>
      <c r="B6" s="220">
        <f>SUM(B7:B11)</f>
        <v>7534</v>
      </c>
    </row>
    <row r="7" ht="20.25" customHeight="1" spans="1:2">
      <c r="A7" s="211" t="s">
        <v>772</v>
      </c>
      <c r="B7" s="182">
        <v>2428</v>
      </c>
    </row>
    <row r="8" ht="20.25" customHeight="1" spans="1:2">
      <c r="A8" s="211" t="s">
        <v>773</v>
      </c>
      <c r="B8" s="182">
        <v>2</v>
      </c>
    </row>
    <row r="9" ht="20.25" customHeight="1" spans="1:2">
      <c r="A9" s="211" t="s">
        <v>774</v>
      </c>
      <c r="B9" s="220">
        <v>0</v>
      </c>
    </row>
    <row r="10" ht="20.25" customHeight="1" spans="1:2">
      <c r="A10" s="211" t="s">
        <v>775</v>
      </c>
      <c r="B10" s="182">
        <v>-5</v>
      </c>
    </row>
    <row r="11" ht="20.25" customHeight="1" spans="1:2">
      <c r="A11" s="211" t="s">
        <v>776</v>
      </c>
      <c r="B11" s="182">
        <v>5109</v>
      </c>
    </row>
    <row r="12" ht="20.25" customHeight="1" spans="1:2">
      <c r="A12" s="209" t="s">
        <v>777</v>
      </c>
      <c r="B12" s="220">
        <v>0</v>
      </c>
    </row>
    <row r="13" ht="20.25" customHeight="1" spans="1:2">
      <c r="A13" s="209" t="s">
        <v>778</v>
      </c>
      <c r="B13" s="220">
        <v>0</v>
      </c>
    </row>
    <row r="14" ht="20.25" customHeight="1" spans="1:2">
      <c r="A14" s="209" t="s">
        <v>779</v>
      </c>
      <c r="B14" s="221">
        <v>49</v>
      </c>
    </row>
    <row r="15" ht="20.25" customHeight="1" spans="1:2">
      <c r="A15" s="209" t="s">
        <v>780</v>
      </c>
      <c r="B15" s="221">
        <v>132</v>
      </c>
    </row>
    <row r="16" ht="20.25" customHeight="1" spans="1:2">
      <c r="A16" s="231" t="s">
        <v>781</v>
      </c>
      <c r="B16" s="220">
        <v>4184</v>
      </c>
    </row>
    <row r="17" ht="20.25" customHeight="1" spans="1:2">
      <c r="A17" s="211" t="s">
        <v>782</v>
      </c>
      <c r="B17" s="232">
        <v>4184</v>
      </c>
    </row>
    <row r="18" ht="20.25" customHeight="1" spans="1:2">
      <c r="A18" s="231" t="s">
        <v>783</v>
      </c>
      <c r="B18" s="220">
        <v>25300</v>
      </c>
    </row>
    <row r="19" ht="20.25" customHeight="1" spans="1:2">
      <c r="A19" s="231" t="s">
        <v>784</v>
      </c>
      <c r="B19" s="220">
        <v>3378</v>
      </c>
    </row>
    <row r="20" ht="20.25" customHeight="1" spans="1:2">
      <c r="A20" s="211" t="s">
        <v>785</v>
      </c>
      <c r="B20" s="232">
        <v>1338</v>
      </c>
    </row>
    <row r="21" ht="20.25" customHeight="1" spans="1:2">
      <c r="A21" s="211" t="s">
        <v>786</v>
      </c>
      <c r="B21" s="232">
        <v>2040</v>
      </c>
    </row>
    <row r="22" ht="20.25" customHeight="1" spans="1:2">
      <c r="A22" s="231" t="s">
        <v>787</v>
      </c>
      <c r="B22" s="220">
        <v>27698</v>
      </c>
    </row>
    <row r="23" ht="20.25" customHeight="1" spans="1:2">
      <c r="A23" s="219" t="s">
        <v>788</v>
      </c>
      <c r="B23" s="220">
        <f>B5+B16+B18+B19+B22</f>
        <v>68275</v>
      </c>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4"/>
  <sheetViews>
    <sheetView topLeftCell="A187" workbookViewId="0">
      <selection activeCell="B211" sqref="B211"/>
    </sheetView>
  </sheetViews>
  <sheetFormatPr defaultColWidth="12.1833333333333" defaultRowHeight="15.55" customHeight="1" outlineLevelCol="2"/>
  <cols>
    <col min="1" max="1" width="10.625" style="176" customWidth="1"/>
    <col min="2" max="2" width="40.25" style="176" customWidth="1"/>
    <col min="3" max="3" width="25.625" style="176" customWidth="1"/>
    <col min="4" max="255" width="12.1833333333333" style="176" customWidth="1"/>
    <col min="256" max="16383" width="12.1833333333333" style="176"/>
    <col min="16384" max="16384" width="12.1833333333333" style="224"/>
  </cols>
  <sheetData>
    <row r="1" customHeight="1" spans="1:1">
      <c r="A1" s="176" t="s">
        <v>789</v>
      </c>
    </row>
    <row r="2" s="176" customFormat="1" ht="44.25" customHeight="1" spans="1:3">
      <c r="A2" s="192" t="s">
        <v>790</v>
      </c>
      <c r="B2" s="192"/>
      <c r="C2" s="192"/>
    </row>
    <row r="3" s="176" customFormat="1" ht="17" customHeight="1" spans="1:3">
      <c r="A3" s="204"/>
      <c r="C3" s="115" t="s">
        <v>588</v>
      </c>
    </row>
    <row r="4" s="176" customFormat="1" ht="16.95" customHeight="1" spans="1:3">
      <c r="A4" s="179" t="s">
        <v>86</v>
      </c>
      <c r="B4" s="179" t="s">
        <v>87</v>
      </c>
      <c r="C4" s="179" t="s">
        <v>4</v>
      </c>
    </row>
    <row r="5" s="176" customFormat="1" ht="16.95" customHeight="1" spans="1:3">
      <c r="A5" s="209"/>
      <c r="B5" s="179" t="s">
        <v>791</v>
      </c>
      <c r="C5" s="225">
        <f>SUM(C6,C14,C30,C42,C53,C111,C135,C179,C184,C188,C215,C232,C249)</f>
        <v>24587</v>
      </c>
    </row>
    <row r="6" s="176" customFormat="1" ht="16.95" customHeight="1" spans="1:3">
      <c r="A6" s="211">
        <v>206</v>
      </c>
      <c r="B6" s="181" t="s">
        <v>217</v>
      </c>
      <c r="C6" s="182">
        <f>C7</f>
        <v>0</v>
      </c>
    </row>
    <row r="7" s="176" customFormat="1" ht="16.95" customHeight="1" spans="1:3">
      <c r="A7" s="211">
        <v>20610</v>
      </c>
      <c r="B7" s="181" t="s">
        <v>792</v>
      </c>
      <c r="C7" s="182">
        <f>SUM(C8:C13)</f>
        <v>0</v>
      </c>
    </row>
    <row r="8" s="176" customFormat="1" ht="16.95" customHeight="1" spans="1:3">
      <c r="A8" s="211">
        <v>2061001</v>
      </c>
      <c r="B8" s="183" t="s">
        <v>793</v>
      </c>
      <c r="C8" s="182">
        <v>0</v>
      </c>
    </row>
    <row r="9" s="176" customFormat="1" ht="16.95" customHeight="1" spans="1:3">
      <c r="A9" s="211">
        <v>2061002</v>
      </c>
      <c r="B9" s="183" t="s">
        <v>794</v>
      </c>
      <c r="C9" s="182">
        <v>0</v>
      </c>
    </row>
    <row r="10" s="176" customFormat="1" ht="16.95" customHeight="1" spans="1:3">
      <c r="A10" s="211">
        <v>2061003</v>
      </c>
      <c r="B10" s="183" t="s">
        <v>795</v>
      </c>
      <c r="C10" s="182">
        <v>0</v>
      </c>
    </row>
    <row r="11" s="176" customFormat="1" ht="16.95" customHeight="1" spans="1:3">
      <c r="A11" s="211">
        <v>2061004</v>
      </c>
      <c r="B11" s="183" t="s">
        <v>796</v>
      </c>
      <c r="C11" s="182">
        <v>0</v>
      </c>
    </row>
    <row r="12" s="176" customFormat="1" ht="16.95" customHeight="1" spans="1:3">
      <c r="A12" s="211">
        <v>2061005</v>
      </c>
      <c r="B12" s="183" t="s">
        <v>797</v>
      </c>
      <c r="C12" s="182">
        <v>0</v>
      </c>
    </row>
    <row r="13" s="176" customFormat="1" ht="16.95" customHeight="1" spans="1:3">
      <c r="A13" s="211">
        <v>2061099</v>
      </c>
      <c r="B13" s="183" t="s">
        <v>798</v>
      </c>
      <c r="C13" s="182">
        <v>0</v>
      </c>
    </row>
    <row r="14" s="176" customFormat="1" ht="16.95" customHeight="1" spans="1:3">
      <c r="A14" s="211">
        <v>207</v>
      </c>
      <c r="B14" s="181" t="s">
        <v>236</v>
      </c>
      <c r="C14" s="182">
        <f>SUM(C15,C21,C27)</f>
        <v>0</v>
      </c>
    </row>
    <row r="15" s="176" customFormat="1" ht="16.95" customHeight="1" spans="1:3">
      <c r="A15" s="211">
        <v>20707</v>
      </c>
      <c r="B15" s="181" t="s">
        <v>799</v>
      </c>
      <c r="C15" s="182">
        <f>SUM(C16:C20)</f>
        <v>0</v>
      </c>
    </row>
    <row r="16" s="176" customFormat="1" ht="16.95" customHeight="1" spans="1:3">
      <c r="A16" s="211">
        <v>2070701</v>
      </c>
      <c r="B16" s="183" t="s">
        <v>800</v>
      </c>
      <c r="C16" s="182">
        <v>0</v>
      </c>
    </row>
    <row r="17" s="176" customFormat="1" ht="16.95" customHeight="1" spans="1:3">
      <c r="A17" s="211">
        <v>2070702</v>
      </c>
      <c r="B17" s="183" t="s">
        <v>801</v>
      </c>
      <c r="C17" s="182">
        <v>0</v>
      </c>
    </row>
    <row r="18" s="176" customFormat="1" ht="16.95" customHeight="1" spans="1:3">
      <c r="A18" s="211">
        <v>2070703</v>
      </c>
      <c r="B18" s="183" t="s">
        <v>802</v>
      </c>
      <c r="C18" s="182">
        <v>0</v>
      </c>
    </row>
    <row r="19" s="176" customFormat="1" ht="16.95" customHeight="1" spans="1:3">
      <c r="A19" s="211">
        <v>2070704</v>
      </c>
      <c r="B19" s="183" t="s">
        <v>803</v>
      </c>
      <c r="C19" s="182">
        <v>0</v>
      </c>
    </row>
    <row r="20" s="176" customFormat="1" ht="16.95" customHeight="1" spans="1:3">
      <c r="A20" s="211">
        <v>2070799</v>
      </c>
      <c r="B20" s="183" t="s">
        <v>804</v>
      </c>
      <c r="C20" s="182">
        <v>0</v>
      </c>
    </row>
    <row r="21" s="176" customFormat="1" ht="16.95" customHeight="1" spans="1:3">
      <c r="A21" s="211">
        <v>20709</v>
      </c>
      <c r="B21" s="181" t="s">
        <v>805</v>
      </c>
      <c r="C21" s="182">
        <f>SUM(C22:C26)</f>
        <v>0</v>
      </c>
    </row>
    <row r="22" s="176" customFormat="1" ht="16.95" customHeight="1" spans="1:3">
      <c r="A22" s="211">
        <v>2070901</v>
      </c>
      <c r="B22" s="183" t="s">
        <v>806</v>
      </c>
      <c r="C22" s="182">
        <v>0</v>
      </c>
    </row>
    <row r="23" s="176" customFormat="1" ht="16.95" customHeight="1" spans="1:3">
      <c r="A23" s="211">
        <v>2070902</v>
      </c>
      <c r="B23" s="183" t="s">
        <v>807</v>
      </c>
      <c r="C23" s="182">
        <v>0</v>
      </c>
    </row>
    <row r="24" s="176" customFormat="1" ht="16.95" customHeight="1" spans="1:3">
      <c r="A24" s="211">
        <v>2070903</v>
      </c>
      <c r="B24" s="183" t="s">
        <v>808</v>
      </c>
      <c r="C24" s="182">
        <v>0</v>
      </c>
    </row>
    <row r="25" s="176" customFormat="1" ht="16.95" customHeight="1" spans="1:3">
      <c r="A25" s="211">
        <v>2070904</v>
      </c>
      <c r="B25" s="183" t="s">
        <v>809</v>
      </c>
      <c r="C25" s="182">
        <v>0</v>
      </c>
    </row>
    <row r="26" s="176" customFormat="1" ht="16.95" customHeight="1" spans="1:3">
      <c r="A26" s="211">
        <v>2070999</v>
      </c>
      <c r="B26" s="183" t="s">
        <v>810</v>
      </c>
      <c r="C26" s="182">
        <v>0</v>
      </c>
    </row>
    <row r="27" s="176" customFormat="1" ht="16.95" customHeight="1" spans="1:3">
      <c r="A27" s="211">
        <v>20710</v>
      </c>
      <c r="B27" s="181" t="s">
        <v>811</v>
      </c>
      <c r="C27" s="182">
        <f>SUM(C28:C29)</f>
        <v>0</v>
      </c>
    </row>
    <row r="28" s="176" customFormat="1" ht="16.95" customHeight="1" spans="1:3">
      <c r="A28" s="211">
        <v>2071001</v>
      </c>
      <c r="B28" s="183" t="s">
        <v>812</v>
      </c>
      <c r="C28" s="182">
        <v>0</v>
      </c>
    </row>
    <row r="29" s="176" customFormat="1" ht="16.95" customHeight="1" spans="1:3">
      <c r="A29" s="211">
        <v>2071099</v>
      </c>
      <c r="B29" s="183" t="s">
        <v>813</v>
      </c>
      <c r="C29" s="182">
        <v>0</v>
      </c>
    </row>
    <row r="30" s="176" customFormat="1" ht="16.95" customHeight="1" spans="1:3">
      <c r="A30" s="211">
        <v>208</v>
      </c>
      <c r="B30" s="181" t="s">
        <v>260</v>
      </c>
      <c r="C30" s="182">
        <f>SUM(C31,C35,C39)</f>
        <v>2926</v>
      </c>
    </row>
    <row r="31" s="176" customFormat="1" ht="16.95" customHeight="1" spans="1:3">
      <c r="A31" s="211">
        <v>20822</v>
      </c>
      <c r="B31" s="181" t="s">
        <v>814</v>
      </c>
      <c r="C31" s="182">
        <f>SUM(C32:C34)</f>
        <v>2890</v>
      </c>
    </row>
    <row r="32" s="176" customFormat="1" ht="16.95" customHeight="1" spans="1:3">
      <c r="A32" s="211">
        <v>2082201</v>
      </c>
      <c r="B32" s="183" t="s">
        <v>815</v>
      </c>
      <c r="C32" s="182">
        <v>1288</v>
      </c>
    </row>
    <row r="33" s="176" customFormat="1" ht="16.95" customHeight="1" spans="1:3">
      <c r="A33" s="211">
        <v>2082202</v>
      </c>
      <c r="B33" s="183" t="s">
        <v>816</v>
      </c>
      <c r="C33" s="182">
        <v>1602</v>
      </c>
    </row>
    <row r="34" s="176" customFormat="1" ht="16.95" customHeight="1" spans="1:3">
      <c r="A34" s="211">
        <v>2082299</v>
      </c>
      <c r="B34" s="183" t="s">
        <v>817</v>
      </c>
      <c r="C34" s="182">
        <v>0</v>
      </c>
    </row>
    <row r="35" s="176" customFormat="1" ht="16.95" customHeight="1" spans="1:3">
      <c r="A35" s="211">
        <v>20823</v>
      </c>
      <c r="B35" s="181" t="s">
        <v>818</v>
      </c>
      <c r="C35" s="182">
        <f>SUM(C36:C38)</f>
        <v>36</v>
      </c>
    </row>
    <row r="36" s="176" customFormat="1" ht="16.95" customHeight="1" spans="1:3">
      <c r="A36" s="211">
        <v>2082301</v>
      </c>
      <c r="B36" s="183" t="s">
        <v>815</v>
      </c>
      <c r="C36" s="182">
        <v>0</v>
      </c>
    </row>
    <row r="37" s="176" customFormat="1" ht="16.95" customHeight="1" spans="1:3">
      <c r="A37" s="211">
        <v>2082302</v>
      </c>
      <c r="B37" s="183" t="s">
        <v>816</v>
      </c>
      <c r="C37" s="182">
        <v>36</v>
      </c>
    </row>
    <row r="38" s="176" customFormat="1" ht="16.95" customHeight="1" spans="1:3">
      <c r="A38" s="211">
        <v>2082399</v>
      </c>
      <c r="B38" s="183" t="s">
        <v>819</v>
      </c>
      <c r="C38" s="182">
        <v>0</v>
      </c>
    </row>
    <row r="39" s="176" customFormat="1" ht="16.95" customHeight="1" spans="1:3">
      <c r="A39" s="211">
        <v>20829</v>
      </c>
      <c r="B39" s="181" t="s">
        <v>820</v>
      </c>
      <c r="C39" s="182">
        <f>SUM(C40:C41)</f>
        <v>0</v>
      </c>
    </row>
    <row r="40" s="176" customFormat="1" ht="16.95" customHeight="1" spans="1:3">
      <c r="A40" s="211">
        <v>2082901</v>
      </c>
      <c r="B40" s="183" t="s">
        <v>816</v>
      </c>
      <c r="C40" s="182">
        <v>0</v>
      </c>
    </row>
    <row r="41" s="176" customFormat="1" ht="16.95" customHeight="1" spans="1:3">
      <c r="A41" s="211">
        <v>2082999</v>
      </c>
      <c r="B41" s="183" t="s">
        <v>821</v>
      </c>
      <c r="C41" s="182">
        <v>0</v>
      </c>
    </row>
    <row r="42" s="176" customFormat="1" ht="16.95" customHeight="1" spans="1:3">
      <c r="A42" s="211">
        <v>211</v>
      </c>
      <c r="B42" s="181" t="s">
        <v>378</v>
      </c>
      <c r="C42" s="182">
        <f>SUM(C43,C48)</f>
        <v>0</v>
      </c>
    </row>
    <row r="43" s="176" customFormat="1" ht="16.95" customHeight="1" spans="1:3">
      <c r="A43" s="211">
        <v>21160</v>
      </c>
      <c r="B43" s="181" t="s">
        <v>822</v>
      </c>
      <c r="C43" s="182">
        <f>SUM(C44:C47)</f>
        <v>0</v>
      </c>
    </row>
    <row r="44" s="176" customFormat="1" ht="16.95" customHeight="1" spans="1:3">
      <c r="A44" s="211">
        <v>2116001</v>
      </c>
      <c r="B44" s="183" t="s">
        <v>823</v>
      </c>
      <c r="C44" s="182">
        <v>0</v>
      </c>
    </row>
    <row r="45" s="176" customFormat="1" ht="16.95" customHeight="1" spans="1:3">
      <c r="A45" s="211">
        <v>2116002</v>
      </c>
      <c r="B45" s="183" t="s">
        <v>824</v>
      </c>
      <c r="C45" s="182">
        <v>0</v>
      </c>
    </row>
    <row r="46" s="176" customFormat="1" ht="16.95" customHeight="1" spans="1:3">
      <c r="A46" s="211">
        <v>2116003</v>
      </c>
      <c r="B46" s="183" t="s">
        <v>825</v>
      </c>
      <c r="C46" s="182">
        <v>0</v>
      </c>
    </row>
    <row r="47" s="176" customFormat="1" ht="16.95" customHeight="1" spans="1:3">
      <c r="A47" s="211">
        <v>2116099</v>
      </c>
      <c r="B47" s="183" t="s">
        <v>826</v>
      </c>
      <c r="C47" s="182">
        <v>0</v>
      </c>
    </row>
    <row r="48" s="176" customFormat="1" ht="16.95" customHeight="1" spans="1:3">
      <c r="A48" s="211">
        <v>21161</v>
      </c>
      <c r="B48" s="181" t="s">
        <v>827</v>
      </c>
      <c r="C48" s="182">
        <f>SUM(C49:C52)</f>
        <v>0</v>
      </c>
    </row>
    <row r="49" s="176" customFormat="1" ht="16.95" customHeight="1" spans="1:3">
      <c r="A49" s="211">
        <v>2116101</v>
      </c>
      <c r="B49" s="183" t="s">
        <v>828</v>
      </c>
      <c r="C49" s="182">
        <v>0</v>
      </c>
    </row>
    <row r="50" s="176" customFormat="1" ht="16.95" customHeight="1" spans="1:3">
      <c r="A50" s="211">
        <v>2116102</v>
      </c>
      <c r="B50" s="183" t="s">
        <v>829</v>
      </c>
      <c r="C50" s="182">
        <v>0</v>
      </c>
    </row>
    <row r="51" s="176" customFormat="1" ht="16.95" customHeight="1" spans="1:3">
      <c r="A51" s="211">
        <v>2116103</v>
      </c>
      <c r="B51" s="183" t="s">
        <v>830</v>
      </c>
      <c r="C51" s="182">
        <v>0</v>
      </c>
    </row>
    <row r="52" s="176" customFormat="1" ht="16.95" customHeight="1" spans="1:3">
      <c r="A52" s="211">
        <v>2116104</v>
      </c>
      <c r="B52" s="183" t="s">
        <v>831</v>
      </c>
      <c r="C52" s="182">
        <v>0</v>
      </c>
    </row>
    <row r="53" s="176" customFormat="1" ht="16.95" customHeight="1" spans="1:3">
      <c r="A53" s="211">
        <v>212</v>
      </c>
      <c r="B53" s="181" t="s">
        <v>401</v>
      </c>
      <c r="C53" s="182">
        <f>SUM(C54,C70,C74:C75,C81,C85,C89,C93,C99,C102)</f>
        <v>3015</v>
      </c>
    </row>
    <row r="54" s="176" customFormat="1" ht="16.95" customHeight="1" spans="1:3">
      <c r="A54" s="211">
        <v>21208</v>
      </c>
      <c r="B54" s="181" t="s">
        <v>832</v>
      </c>
      <c r="C54" s="182">
        <f>SUM(C55:C69)</f>
        <v>2967</v>
      </c>
    </row>
    <row r="55" s="176" customFormat="1" ht="16.95" customHeight="1" spans="1:3">
      <c r="A55" s="211">
        <v>2120801</v>
      </c>
      <c r="B55" s="183" t="s">
        <v>833</v>
      </c>
      <c r="C55" s="182">
        <v>0</v>
      </c>
    </row>
    <row r="56" s="176" customFormat="1" ht="16.95" customHeight="1" spans="1:3">
      <c r="A56" s="211">
        <v>2120802</v>
      </c>
      <c r="B56" s="183" t="s">
        <v>834</v>
      </c>
      <c r="C56" s="182">
        <v>0</v>
      </c>
    </row>
    <row r="57" s="176" customFormat="1" ht="16.95" customHeight="1" spans="1:3">
      <c r="A57" s="211">
        <v>2120803</v>
      </c>
      <c r="B57" s="183" t="s">
        <v>835</v>
      </c>
      <c r="C57" s="182">
        <v>55</v>
      </c>
    </row>
    <row r="58" s="176" customFormat="1" ht="16.95" customHeight="1" spans="1:3">
      <c r="A58" s="211">
        <v>2120804</v>
      </c>
      <c r="B58" s="183" t="s">
        <v>836</v>
      </c>
      <c r="C58" s="182">
        <v>0</v>
      </c>
    </row>
    <row r="59" s="176" customFormat="1" ht="16.95" customHeight="1" spans="1:3">
      <c r="A59" s="211">
        <v>2120805</v>
      </c>
      <c r="B59" s="183" t="s">
        <v>837</v>
      </c>
      <c r="C59" s="182">
        <v>0</v>
      </c>
    </row>
    <row r="60" s="176" customFormat="1" ht="16.95" customHeight="1" spans="1:3">
      <c r="A60" s="211">
        <v>2120806</v>
      </c>
      <c r="B60" s="183" t="s">
        <v>838</v>
      </c>
      <c r="C60" s="182">
        <v>0</v>
      </c>
    </row>
    <row r="61" s="176" customFormat="1" ht="16.95" customHeight="1" spans="1:3">
      <c r="A61" s="211">
        <v>2120807</v>
      </c>
      <c r="B61" s="183" t="s">
        <v>839</v>
      </c>
      <c r="C61" s="182">
        <v>0</v>
      </c>
    </row>
    <row r="62" s="176" customFormat="1" ht="16.95" customHeight="1" spans="1:3">
      <c r="A62" s="211">
        <v>2120809</v>
      </c>
      <c r="B62" s="183" t="s">
        <v>840</v>
      </c>
      <c r="C62" s="182">
        <v>0</v>
      </c>
    </row>
    <row r="63" s="176" customFormat="1" ht="16.95" customHeight="1" spans="1:3">
      <c r="A63" s="211">
        <v>2120810</v>
      </c>
      <c r="B63" s="183" t="s">
        <v>841</v>
      </c>
      <c r="C63" s="182">
        <v>82</v>
      </c>
    </row>
    <row r="64" s="176" customFormat="1" ht="16.95" customHeight="1" spans="1:3">
      <c r="A64" s="211">
        <v>2120811</v>
      </c>
      <c r="B64" s="183" t="s">
        <v>842</v>
      </c>
      <c r="C64" s="182">
        <v>0</v>
      </c>
    </row>
    <row r="65" s="176" customFormat="1" ht="16.95" customHeight="1" spans="1:3">
      <c r="A65" s="211">
        <v>2120813</v>
      </c>
      <c r="B65" s="183" t="s">
        <v>536</v>
      </c>
      <c r="C65" s="182">
        <v>0</v>
      </c>
    </row>
    <row r="66" s="176" customFormat="1" ht="16.95" customHeight="1" spans="1:3">
      <c r="A66" s="211">
        <v>2120814</v>
      </c>
      <c r="B66" s="183" t="s">
        <v>843</v>
      </c>
      <c r="C66" s="182">
        <v>0</v>
      </c>
    </row>
    <row r="67" s="176" customFormat="1" ht="16.95" customHeight="1" spans="1:3">
      <c r="A67" s="211">
        <v>2120815</v>
      </c>
      <c r="B67" s="183" t="s">
        <v>844</v>
      </c>
      <c r="C67" s="182">
        <v>0</v>
      </c>
    </row>
    <row r="68" s="176" customFormat="1" ht="16.95" customHeight="1" spans="1:3">
      <c r="A68" s="211">
        <v>2120816</v>
      </c>
      <c r="B68" s="183" t="s">
        <v>845</v>
      </c>
      <c r="C68" s="182">
        <v>0</v>
      </c>
    </row>
    <row r="69" s="176" customFormat="1" ht="16.95" customHeight="1" spans="1:3">
      <c r="A69" s="211">
        <v>2120899</v>
      </c>
      <c r="B69" s="183" t="s">
        <v>846</v>
      </c>
      <c r="C69" s="182">
        <v>2830</v>
      </c>
    </row>
    <row r="70" s="176" customFormat="1" ht="16.95" customHeight="1" spans="1:3">
      <c r="A70" s="211">
        <v>21210</v>
      </c>
      <c r="B70" s="181" t="s">
        <v>847</v>
      </c>
      <c r="C70" s="182">
        <f>SUM(C71:C73)</f>
        <v>0</v>
      </c>
    </row>
    <row r="71" s="176" customFormat="1" ht="16.95" customHeight="1" spans="1:3">
      <c r="A71" s="211">
        <v>2121001</v>
      </c>
      <c r="B71" s="183" t="s">
        <v>833</v>
      </c>
      <c r="C71" s="182">
        <v>0</v>
      </c>
    </row>
    <row r="72" s="176" customFormat="1" ht="16.95" customHeight="1" spans="1:3">
      <c r="A72" s="211">
        <v>2121002</v>
      </c>
      <c r="B72" s="183" t="s">
        <v>834</v>
      </c>
      <c r="C72" s="182">
        <v>0</v>
      </c>
    </row>
    <row r="73" s="176" customFormat="1" ht="16.95" customHeight="1" spans="1:3">
      <c r="A73" s="211">
        <v>2121099</v>
      </c>
      <c r="B73" s="183" t="s">
        <v>848</v>
      </c>
      <c r="C73" s="182">
        <v>0</v>
      </c>
    </row>
    <row r="74" s="176" customFormat="1" ht="16.95" customHeight="1" spans="1:3">
      <c r="A74" s="211">
        <v>21211</v>
      </c>
      <c r="B74" s="181" t="s">
        <v>849</v>
      </c>
      <c r="C74" s="182">
        <v>0</v>
      </c>
    </row>
    <row r="75" s="176" customFormat="1" ht="16.95" customHeight="1" spans="1:3">
      <c r="A75" s="211">
        <v>21213</v>
      </c>
      <c r="B75" s="181" t="s">
        <v>850</v>
      </c>
      <c r="C75" s="182">
        <f>SUM(C76:C80)</f>
        <v>48</v>
      </c>
    </row>
    <row r="76" s="176" customFormat="1" ht="16.95" customHeight="1" spans="1:3">
      <c r="A76" s="211">
        <v>2121301</v>
      </c>
      <c r="B76" s="183" t="s">
        <v>851</v>
      </c>
      <c r="C76" s="182">
        <v>0</v>
      </c>
    </row>
    <row r="77" s="176" customFormat="1" ht="16.95" customHeight="1" spans="1:3">
      <c r="A77" s="211">
        <v>2121302</v>
      </c>
      <c r="B77" s="183" t="s">
        <v>852</v>
      </c>
      <c r="C77" s="182">
        <v>0</v>
      </c>
    </row>
    <row r="78" s="176" customFormat="1" ht="16.95" customHeight="1" spans="1:3">
      <c r="A78" s="211">
        <v>2121303</v>
      </c>
      <c r="B78" s="183" t="s">
        <v>853</v>
      </c>
      <c r="C78" s="182">
        <v>0</v>
      </c>
    </row>
    <row r="79" s="176" customFormat="1" ht="16.95" customHeight="1" spans="1:3">
      <c r="A79" s="211">
        <v>2121304</v>
      </c>
      <c r="B79" s="183" t="s">
        <v>854</v>
      </c>
      <c r="C79" s="182">
        <v>0</v>
      </c>
    </row>
    <row r="80" s="176" customFormat="1" ht="16.95" customHeight="1" spans="1:3">
      <c r="A80" s="211">
        <v>2121399</v>
      </c>
      <c r="B80" s="183" t="s">
        <v>855</v>
      </c>
      <c r="C80" s="182">
        <v>48</v>
      </c>
    </row>
    <row r="81" s="176" customFormat="1" ht="16.95" customHeight="1" spans="1:3">
      <c r="A81" s="211">
        <v>21214</v>
      </c>
      <c r="B81" s="181" t="s">
        <v>856</v>
      </c>
      <c r="C81" s="182">
        <f>SUM(C82:C84)</f>
        <v>0</v>
      </c>
    </row>
    <row r="82" s="176" customFormat="1" ht="16.95" customHeight="1" spans="1:3">
      <c r="A82" s="211">
        <v>2121401</v>
      </c>
      <c r="B82" s="183" t="s">
        <v>857</v>
      </c>
      <c r="C82" s="182">
        <v>0</v>
      </c>
    </row>
    <row r="83" s="176" customFormat="1" ht="16.95" customHeight="1" spans="1:3">
      <c r="A83" s="211">
        <v>2121402</v>
      </c>
      <c r="B83" s="183" t="s">
        <v>858</v>
      </c>
      <c r="C83" s="182">
        <v>0</v>
      </c>
    </row>
    <row r="84" s="176" customFormat="1" ht="16.95" customHeight="1" spans="1:3">
      <c r="A84" s="211">
        <v>2121499</v>
      </c>
      <c r="B84" s="183" t="s">
        <v>859</v>
      </c>
      <c r="C84" s="182">
        <v>0</v>
      </c>
    </row>
    <row r="85" s="176" customFormat="1" ht="16.95" customHeight="1" spans="1:3">
      <c r="A85" s="211">
        <v>21215</v>
      </c>
      <c r="B85" s="181" t="s">
        <v>860</v>
      </c>
      <c r="C85" s="182">
        <f>SUM(C86:C88)</f>
        <v>0</v>
      </c>
    </row>
    <row r="86" s="176" customFormat="1" ht="16.95" customHeight="1" spans="1:3">
      <c r="A86" s="211">
        <v>2121501</v>
      </c>
      <c r="B86" s="183" t="s">
        <v>861</v>
      </c>
      <c r="C86" s="182">
        <v>0</v>
      </c>
    </row>
    <row r="87" s="176" customFormat="1" ht="16.95" customHeight="1" spans="1:3">
      <c r="A87" s="211">
        <v>2121502</v>
      </c>
      <c r="B87" s="183" t="s">
        <v>862</v>
      </c>
      <c r="C87" s="182">
        <v>0</v>
      </c>
    </row>
    <row r="88" s="176" customFormat="1" ht="16.95" customHeight="1" spans="1:3">
      <c r="A88" s="211">
        <v>2121599</v>
      </c>
      <c r="B88" s="183" t="s">
        <v>863</v>
      </c>
      <c r="C88" s="182">
        <v>0</v>
      </c>
    </row>
    <row r="89" s="176" customFormat="1" ht="16.95" customHeight="1" spans="1:3">
      <c r="A89" s="211">
        <v>21216</v>
      </c>
      <c r="B89" s="181" t="s">
        <v>864</v>
      </c>
      <c r="C89" s="182">
        <f>SUM(C90:C92)</f>
        <v>0</v>
      </c>
    </row>
    <row r="90" s="176" customFormat="1" ht="16.95" customHeight="1" spans="1:3">
      <c r="A90" s="211">
        <v>2121601</v>
      </c>
      <c r="B90" s="183" t="s">
        <v>861</v>
      </c>
      <c r="C90" s="182">
        <v>0</v>
      </c>
    </row>
    <row r="91" s="176" customFormat="1" ht="16.95" customHeight="1" spans="1:3">
      <c r="A91" s="211">
        <v>2121602</v>
      </c>
      <c r="B91" s="183" t="s">
        <v>862</v>
      </c>
      <c r="C91" s="182">
        <v>0</v>
      </c>
    </row>
    <row r="92" s="176" customFormat="1" ht="16.95" customHeight="1" spans="1:3">
      <c r="A92" s="211">
        <v>2121699</v>
      </c>
      <c r="B92" s="183" t="s">
        <v>865</v>
      </c>
      <c r="C92" s="182">
        <v>0</v>
      </c>
    </row>
    <row r="93" s="176" customFormat="1" ht="16.95" customHeight="1" spans="1:3">
      <c r="A93" s="211">
        <v>21217</v>
      </c>
      <c r="B93" s="181" t="s">
        <v>866</v>
      </c>
      <c r="C93" s="182">
        <f>SUM(C94:C98)</f>
        <v>0</v>
      </c>
    </row>
    <row r="94" s="176" customFormat="1" ht="16.95" customHeight="1" spans="1:3">
      <c r="A94" s="211">
        <v>2121701</v>
      </c>
      <c r="B94" s="183" t="s">
        <v>867</v>
      </c>
      <c r="C94" s="182">
        <v>0</v>
      </c>
    </row>
    <row r="95" s="176" customFormat="1" ht="16.95" customHeight="1" spans="1:3">
      <c r="A95" s="211">
        <v>2121702</v>
      </c>
      <c r="B95" s="183" t="s">
        <v>868</v>
      </c>
      <c r="C95" s="182">
        <v>0</v>
      </c>
    </row>
    <row r="96" s="176" customFormat="1" ht="16.95" customHeight="1" spans="1:3">
      <c r="A96" s="211">
        <v>2121703</v>
      </c>
      <c r="B96" s="183" t="s">
        <v>869</v>
      </c>
      <c r="C96" s="182">
        <v>0</v>
      </c>
    </row>
    <row r="97" s="176" customFormat="1" ht="16.95" customHeight="1" spans="1:3">
      <c r="A97" s="211">
        <v>2121704</v>
      </c>
      <c r="B97" s="183" t="s">
        <v>870</v>
      </c>
      <c r="C97" s="182">
        <v>0</v>
      </c>
    </row>
    <row r="98" s="176" customFormat="1" ht="16.95" customHeight="1" spans="1:3">
      <c r="A98" s="211">
        <v>2121799</v>
      </c>
      <c r="B98" s="183" t="s">
        <v>871</v>
      </c>
      <c r="C98" s="182">
        <v>0</v>
      </c>
    </row>
    <row r="99" s="176" customFormat="1" ht="16.95" customHeight="1" spans="1:3">
      <c r="A99" s="211">
        <v>21218</v>
      </c>
      <c r="B99" s="181" t="s">
        <v>872</v>
      </c>
      <c r="C99" s="182">
        <f>SUM(C100:C101)</f>
        <v>0</v>
      </c>
    </row>
    <row r="100" s="176" customFormat="1" ht="16.95" customHeight="1" spans="1:3">
      <c r="A100" s="211">
        <v>2121801</v>
      </c>
      <c r="B100" s="183" t="s">
        <v>873</v>
      </c>
      <c r="C100" s="182">
        <v>0</v>
      </c>
    </row>
    <row r="101" s="176" customFormat="1" ht="16.95" customHeight="1" spans="1:3">
      <c r="A101" s="211">
        <v>2121899</v>
      </c>
      <c r="B101" s="183" t="s">
        <v>874</v>
      </c>
      <c r="C101" s="182">
        <v>0</v>
      </c>
    </row>
    <row r="102" s="176" customFormat="1" ht="16.95" customHeight="1" spans="1:3">
      <c r="A102" s="211">
        <v>21219</v>
      </c>
      <c r="B102" s="181" t="s">
        <v>875</v>
      </c>
      <c r="C102" s="182">
        <f>SUM(C103:C110)</f>
        <v>0</v>
      </c>
    </row>
    <row r="103" s="176" customFormat="1" ht="16.95" customHeight="1" spans="1:3">
      <c r="A103" s="211">
        <v>2121901</v>
      </c>
      <c r="B103" s="183" t="s">
        <v>861</v>
      </c>
      <c r="C103" s="182">
        <v>0</v>
      </c>
    </row>
    <row r="104" s="176" customFormat="1" ht="16.95" customHeight="1" spans="1:3">
      <c r="A104" s="211">
        <v>2121902</v>
      </c>
      <c r="B104" s="183" t="s">
        <v>862</v>
      </c>
      <c r="C104" s="182">
        <v>0</v>
      </c>
    </row>
    <row r="105" s="176" customFormat="1" ht="16.95" customHeight="1" spans="1:3">
      <c r="A105" s="211">
        <v>2121903</v>
      </c>
      <c r="B105" s="183" t="s">
        <v>876</v>
      </c>
      <c r="C105" s="182">
        <v>0</v>
      </c>
    </row>
    <row r="106" s="176" customFormat="1" ht="16.95" customHeight="1" spans="1:3">
      <c r="A106" s="211">
        <v>2121904</v>
      </c>
      <c r="B106" s="183" t="s">
        <v>877</v>
      </c>
      <c r="C106" s="182">
        <v>0</v>
      </c>
    </row>
    <row r="107" s="176" customFormat="1" ht="16.95" customHeight="1" spans="1:3">
      <c r="A107" s="211">
        <v>2121905</v>
      </c>
      <c r="B107" s="183" t="s">
        <v>878</v>
      </c>
      <c r="C107" s="182">
        <v>0</v>
      </c>
    </row>
    <row r="108" s="176" customFormat="1" ht="16.95" customHeight="1" spans="1:3">
      <c r="A108" s="211">
        <v>2121906</v>
      </c>
      <c r="B108" s="183" t="s">
        <v>879</v>
      </c>
      <c r="C108" s="182">
        <v>0</v>
      </c>
    </row>
    <row r="109" s="176" customFormat="1" ht="16.95" customHeight="1" spans="1:3">
      <c r="A109" s="211">
        <v>2121907</v>
      </c>
      <c r="B109" s="183" t="s">
        <v>880</v>
      </c>
      <c r="C109" s="182">
        <v>0</v>
      </c>
    </row>
    <row r="110" s="176" customFormat="1" ht="16.95" customHeight="1" spans="1:3">
      <c r="A110" s="211">
        <v>2121999</v>
      </c>
      <c r="B110" s="183" t="s">
        <v>881</v>
      </c>
      <c r="C110" s="182">
        <v>0</v>
      </c>
    </row>
    <row r="111" s="176" customFormat="1" ht="16.95" customHeight="1" spans="1:3">
      <c r="A111" s="211">
        <v>213</v>
      </c>
      <c r="B111" s="181" t="s">
        <v>417</v>
      </c>
      <c r="C111" s="182">
        <f>SUM(C112,C117,C122,C127,C130)</f>
        <v>0</v>
      </c>
    </row>
    <row r="112" s="176" customFormat="1" ht="16.95" customHeight="1" spans="1:3">
      <c r="A112" s="211">
        <v>21366</v>
      </c>
      <c r="B112" s="181" t="s">
        <v>882</v>
      </c>
      <c r="C112" s="182">
        <f>SUM(C113:C116)</f>
        <v>0</v>
      </c>
    </row>
    <row r="113" s="176" customFormat="1" ht="16.95" customHeight="1" spans="1:3">
      <c r="A113" s="211">
        <v>2136601</v>
      </c>
      <c r="B113" s="183" t="s">
        <v>816</v>
      </c>
      <c r="C113" s="182">
        <v>0</v>
      </c>
    </row>
    <row r="114" s="176" customFormat="1" ht="16.95" customHeight="1" spans="1:3">
      <c r="A114" s="211">
        <v>2136602</v>
      </c>
      <c r="B114" s="183" t="s">
        <v>883</v>
      </c>
      <c r="C114" s="182">
        <v>0</v>
      </c>
    </row>
    <row r="115" s="176" customFormat="1" ht="16.95" customHeight="1" spans="1:3">
      <c r="A115" s="211">
        <v>2136603</v>
      </c>
      <c r="B115" s="183" t="s">
        <v>884</v>
      </c>
      <c r="C115" s="182">
        <v>0</v>
      </c>
    </row>
    <row r="116" s="176" customFormat="1" ht="16.95" customHeight="1" spans="1:3">
      <c r="A116" s="211">
        <v>2136699</v>
      </c>
      <c r="B116" s="183" t="s">
        <v>885</v>
      </c>
      <c r="C116" s="182">
        <v>0</v>
      </c>
    </row>
    <row r="117" s="176" customFormat="1" ht="16.95" customHeight="1" spans="1:3">
      <c r="A117" s="211">
        <v>21367</v>
      </c>
      <c r="B117" s="181" t="s">
        <v>886</v>
      </c>
      <c r="C117" s="182">
        <f>SUM(C118:C121)</f>
        <v>0</v>
      </c>
    </row>
    <row r="118" s="176" customFormat="1" ht="16.95" customHeight="1" spans="1:3">
      <c r="A118" s="211">
        <v>2136701</v>
      </c>
      <c r="B118" s="183" t="s">
        <v>816</v>
      </c>
      <c r="C118" s="182">
        <v>0</v>
      </c>
    </row>
    <row r="119" s="176" customFormat="1" ht="16.95" customHeight="1" spans="1:3">
      <c r="A119" s="211">
        <v>2136702</v>
      </c>
      <c r="B119" s="183" t="s">
        <v>883</v>
      </c>
      <c r="C119" s="182">
        <v>0</v>
      </c>
    </row>
    <row r="120" s="176" customFormat="1" ht="16.95" customHeight="1" spans="1:3">
      <c r="A120" s="211">
        <v>2136703</v>
      </c>
      <c r="B120" s="183" t="s">
        <v>887</v>
      </c>
      <c r="C120" s="182">
        <v>0</v>
      </c>
    </row>
    <row r="121" s="176" customFormat="1" ht="16.95" customHeight="1" spans="1:3">
      <c r="A121" s="211">
        <v>2136799</v>
      </c>
      <c r="B121" s="183" t="s">
        <v>888</v>
      </c>
      <c r="C121" s="182">
        <v>0</v>
      </c>
    </row>
    <row r="122" s="176" customFormat="1" ht="16.95" customHeight="1" spans="1:3">
      <c r="A122" s="211">
        <v>21369</v>
      </c>
      <c r="B122" s="181" t="s">
        <v>889</v>
      </c>
      <c r="C122" s="182">
        <f>SUM(C123:C126)</f>
        <v>0</v>
      </c>
    </row>
    <row r="123" s="176" customFormat="1" ht="16.95" customHeight="1" spans="1:3">
      <c r="A123" s="211">
        <v>2136901</v>
      </c>
      <c r="B123" s="183" t="s">
        <v>890</v>
      </c>
      <c r="C123" s="182">
        <v>0</v>
      </c>
    </row>
    <row r="124" s="176" customFormat="1" ht="16.95" customHeight="1" spans="1:3">
      <c r="A124" s="211">
        <v>2136902</v>
      </c>
      <c r="B124" s="183" t="s">
        <v>891</v>
      </c>
      <c r="C124" s="182">
        <v>0</v>
      </c>
    </row>
    <row r="125" s="176" customFormat="1" ht="16.95" customHeight="1" spans="1:3">
      <c r="A125" s="211">
        <v>2136903</v>
      </c>
      <c r="B125" s="183" t="s">
        <v>892</v>
      </c>
      <c r="C125" s="182">
        <v>0</v>
      </c>
    </row>
    <row r="126" s="176" customFormat="1" ht="16.95" customHeight="1" spans="1:3">
      <c r="A126" s="211">
        <v>2136999</v>
      </c>
      <c r="B126" s="183" t="s">
        <v>893</v>
      </c>
      <c r="C126" s="182">
        <v>0</v>
      </c>
    </row>
    <row r="127" s="176" customFormat="1" ht="16.95" customHeight="1" spans="1:3">
      <c r="A127" s="211">
        <v>21370</v>
      </c>
      <c r="B127" s="181" t="s">
        <v>894</v>
      </c>
      <c r="C127" s="182">
        <f>SUM(C128:C129)</f>
        <v>0</v>
      </c>
    </row>
    <row r="128" s="176" customFormat="1" ht="16.95" customHeight="1" spans="1:3">
      <c r="A128" s="211">
        <v>2137001</v>
      </c>
      <c r="B128" s="183" t="s">
        <v>895</v>
      </c>
      <c r="C128" s="182">
        <v>0</v>
      </c>
    </row>
    <row r="129" s="176" customFormat="1" ht="16.95" customHeight="1" spans="1:3">
      <c r="A129" s="211">
        <v>2137099</v>
      </c>
      <c r="B129" s="183" t="s">
        <v>896</v>
      </c>
      <c r="C129" s="182">
        <v>0</v>
      </c>
    </row>
    <row r="130" s="176" customFormat="1" ht="16.95" customHeight="1" spans="1:3">
      <c r="A130" s="211">
        <v>21371</v>
      </c>
      <c r="B130" s="181" t="s">
        <v>897</v>
      </c>
      <c r="C130" s="182">
        <f>SUM(C131:C134)</f>
        <v>0</v>
      </c>
    </row>
    <row r="131" s="176" customFormat="1" ht="16.95" customHeight="1" spans="1:3">
      <c r="A131" s="211">
        <v>2137101</v>
      </c>
      <c r="B131" s="183" t="s">
        <v>898</v>
      </c>
      <c r="C131" s="182">
        <v>0</v>
      </c>
    </row>
    <row r="132" s="176" customFormat="1" ht="16.95" customHeight="1" spans="1:3">
      <c r="A132" s="211">
        <v>2137102</v>
      </c>
      <c r="B132" s="183" t="s">
        <v>899</v>
      </c>
      <c r="C132" s="182">
        <v>0</v>
      </c>
    </row>
    <row r="133" s="176" customFormat="1" ht="16.95" customHeight="1" spans="1:3">
      <c r="A133" s="211">
        <v>2137103</v>
      </c>
      <c r="B133" s="183" t="s">
        <v>900</v>
      </c>
      <c r="C133" s="182">
        <v>0</v>
      </c>
    </row>
    <row r="134" s="176" customFormat="1" ht="16.95" customHeight="1" spans="1:3">
      <c r="A134" s="211">
        <v>2137199</v>
      </c>
      <c r="B134" s="183" t="s">
        <v>901</v>
      </c>
      <c r="C134" s="182">
        <v>0</v>
      </c>
    </row>
    <row r="135" s="176" customFormat="1" ht="16.95" customHeight="1" spans="1:3">
      <c r="A135" s="211">
        <v>214</v>
      </c>
      <c r="B135" s="181" t="s">
        <v>477</v>
      </c>
      <c r="C135" s="182">
        <f>SUM(C136,C141,C146,C155,C162,C172,C175,C178)</f>
        <v>0</v>
      </c>
    </row>
    <row r="136" s="176" customFormat="1" ht="16.95" customHeight="1" spans="1:3">
      <c r="A136" s="211">
        <v>21460</v>
      </c>
      <c r="B136" s="181" t="s">
        <v>902</v>
      </c>
      <c r="C136" s="182">
        <f>SUM(C137:C140)</f>
        <v>0</v>
      </c>
    </row>
    <row r="137" s="176" customFormat="1" ht="16.95" customHeight="1" spans="1:3">
      <c r="A137" s="211">
        <v>2146001</v>
      </c>
      <c r="B137" s="183" t="s">
        <v>479</v>
      </c>
      <c r="C137" s="182">
        <v>0</v>
      </c>
    </row>
    <row r="138" s="176" customFormat="1" ht="16.95" customHeight="1" spans="1:3">
      <c r="A138" s="211">
        <v>2146002</v>
      </c>
      <c r="B138" s="183" t="s">
        <v>480</v>
      </c>
      <c r="C138" s="182">
        <v>0</v>
      </c>
    </row>
    <row r="139" s="176" customFormat="1" ht="16.95" customHeight="1" spans="1:3">
      <c r="A139" s="211">
        <v>2146003</v>
      </c>
      <c r="B139" s="183" t="s">
        <v>903</v>
      </c>
      <c r="C139" s="182">
        <v>0</v>
      </c>
    </row>
    <row r="140" s="176" customFormat="1" ht="16.95" customHeight="1" spans="1:3">
      <c r="A140" s="211">
        <v>2146099</v>
      </c>
      <c r="B140" s="183" t="s">
        <v>904</v>
      </c>
      <c r="C140" s="182">
        <v>0</v>
      </c>
    </row>
    <row r="141" s="176" customFormat="1" ht="16.95" customHeight="1" spans="1:3">
      <c r="A141" s="211">
        <v>21462</v>
      </c>
      <c r="B141" s="181" t="s">
        <v>905</v>
      </c>
      <c r="C141" s="182">
        <f>SUM(C142:C145)</f>
        <v>0</v>
      </c>
    </row>
    <row r="142" s="176" customFormat="1" ht="16.95" customHeight="1" spans="1:3">
      <c r="A142" s="211">
        <v>2146201</v>
      </c>
      <c r="B142" s="183" t="s">
        <v>903</v>
      </c>
      <c r="C142" s="182">
        <v>0</v>
      </c>
    </row>
    <row r="143" s="176" customFormat="1" ht="16.95" customHeight="1" spans="1:3">
      <c r="A143" s="211">
        <v>2146202</v>
      </c>
      <c r="B143" s="183" t="s">
        <v>906</v>
      </c>
      <c r="C143" s="182">
        <v>0</v>
      </c>
    </row>
    <row r="144" s="176" customFormat="1" ht="16.95" customHeight="1" spans="1:3">
      <c r="A144" s="211">
        <v>2146203</v>
      </c>
      <c r="B144" s="183" t="s">
        <v>907</v>
      </c>
      <c r="C144" s="182">
        <v>0</v>
      </c>
    </row>
    <row r="145" s="176" customFormat="1" ht="16.95" customHeight="1" spans="1:3">
      <c r="A145" s="211">
        <v>2146299</v>
      </c>
      <c r="B145" s="183" t="s">
        <v>908</v>
      </c>
      <c r="C145" s="182">
        <v>0</v>
      </c>
    </row>
    <row r="146" s="176" customFormat="1" ht="16.95" customHeight="1" spans="1:3">
      <c r="A146" s="211">
        <v>21464</v>
      </c>
      <c r="B146" s="181" t="s">
        <v>909</v>
      </c>
      <c r="C146" s="182">
        <f>SUM(C147:C154)</f>
        <v>0</v>
      </c>
    </row>
    <row r="147" s="176" customFormat="1" ht="16.95" customHeight="1" spans="1:3">
      <c r="A147" s="211">
        <v>2146401</v>
      </c>
      <c r="B147" s="183" t="s">
        <v>910</v>
      </c>
      <c r="C147" s="182">
        <v>0</v>
      </c>
    </row>
    <row r="148" s="176" customFormat="1" ht="16.95" customHeight="1" spans="1:3">
      <c r="A148" s="211">
        <v>2146402</v>
      </c>
      <c r="B148" s="183" t="s">
        <v>911</v>
      </c>
      <c r="C148" s="182">
        <v>0</v>
      </c>
    </row>
    <row r="149" s="176" customFormat="1" ht="16.95" customHeight="1" spans="1:3">
      <c r="A149" s="211">
        <v>2146403</v>
      </c>
      <c r="B149" s="183" t="s">
        <v>912</v>
      </c>
      <c r="C149" s="182">
        <v>0</v>
      </c>
    </row>
    <row r="150" s="176" customFormat="1" ht="16.95" customHeight="1" spans="1:3">
      <c r="A150" s="211">
        <v>2146404</v>
      </c>
      <c r="B150" s="183" t="s">
        <v>913</v>
      </c>
      <c r="C150" s="182">
        <v>0</v>
      </c>
    </row>
    <row r="151" s="176" customFormat="1" ht="16.95" customHeight="1" spans="1:3">
      <c r="A151" s="211">
        <v>2146405</v>
      </c>
      <c r="B151" s="183" t="s">
        <v>914</v>
      </c>
      <c r="C151" s="182">
        <v>0</v>
      </c>
    </row>
    <row r="152" s="176" customFormat="1" ht="16.95" customHeight="1" spans="1:3">
      <c r="A152" s="211">
        <v>2146406</v>
      </c>
      <c r="B152" s="183" t="s">
        <v>915</v>
      </c>
      <c r="C152" s="182">
        <v>0</v>
      </c>
    </row>
    <row r="153" s="176" customFormat="1" ht="16.95" customHeight="1" spans="1:3">
      <c r="A153" s="211">
        <v>2146407</v>
      </c>
      <c r="B153" s="183" t="s">
        <v>916</v>
      </c>
      <c r="C153" s="182">
        <v>0</v>
      </c>
    </row>
    <row r="154" s="176" customFormat="1" ht="16.95" customHeight="1" spans="1:3">
      <c r="A154" s="211">
        <v>2146499</v>
      </c>
      <c r="B154" s="183" t="s">
        <v>917</v>
      </c>
      <c r="C154" s="182">
        <v>0</v>
      </c>
    </row>
    <row r="155" s="176" customFormat="1" ht="16.95" customHeight="1" spans="1:3">
      <c r="A155" s="211">
        <v>21468</v>
      </c>
      <c r="B155" s="181" t="s">
        <v>918</v>
      </c>
      <c r="C155" s="182">
        <f>SUM(C156:C161)</f>
        <v>0</v>
      </c>
    </row>
    <row r="156" s="176" customFormat="1" ht="16.95" customHeight="1" spans="1:3">
      <c r="A156" s="211">
        <v>2146801</v>
      </c>
      <c r="B156" s="183" t="s">
        <v>919</v>
      </c>
      <c r="C156" s="182">
        <v>0</v>
      </c>
    </row>
    <row r="157" s="176" customFormat="1" ht="16.95" customHeight="1" spans="1:3">
      <c r="A157" s="211">
        <v>2146802</v>
      </c>
      <c r="B157" s="183" t="s">
        <v>920</v>
      </c>
      <c r="C157" s="182">
        <v>0</v>
      </c>
    </row>
    <row r="158" s="176" customFormat="1" ht="16.95" customHeight="1" spans="1:3">
      <c r="A158" s="211">
        <v>2146803</v>
      </c>
      <c r="B158" s="183" t="s">
        <v>921</v>
      </c>
      <c r="C158" s="182">
        <v>0</v>
      </c>
    </row>
    <row r="159" s="176" customFormat="1" ht="16.95" customHeight="1" spans="1:3">
      <c r="A159" s="211">
        <v>2146804</v>
      </c>
      <c r="B159" s="183" t="s">
        <v>922</v>
      </c>
      <c r="C159" s="182">
        <v>0</v>
      </c>
    </row>
    <row r="160" s="176" customFormat="1" ht="16.95" customHeight="1" spans="1:3">
      <c r="A160" s="211">
        <v>2146805</v>
      </c>
      <c r="B160" s="183" t="s">
        <v>923</v>
      </c>
      <c r="C160" s="182">
        <v>0</v>
      </c>
    </row>
    <row r="161" s="176" customFormat="1" ht="16.95" customHeight="1" spans="1:3">
      <c r="A161" s="211">
        <v>2146899</v>
      </c>
      <c r="B161" s="183" t="s">
        <v>924</v>
      </c>
      <c r="C161" s="182">
        <v>0</v>
      </c>
    </row>
    <row r="162" s="176" customFormat="1" ht="16.95" customHeight="1" spans="1:3">
      <c r="A162" s="211">
        <v>21469</v>
      </c>
      <c r="B162" s="181" t="s">
        <v>925</v>
      </c>
      <c r="C162" s="182">
        <f>SUM(C163:C171)</f>
        <v>0</v>
      </c>
    </row>
    <row r="163" s="176" customFormat="1" ht="16.95" customHeight="1" spans="1:3">
      <c r="A163" s="211">
        <v>2146901</v>
      </c>
      <c r="B163" s="183" t="s">
        <v>926</v>
      </c>
      <c r="C163" s="182">
        <v>0</v>
      </c>
    </row>
    <row r="164" s="176" customFormat="1" ht="16.95" customHeight="1" spans="1:3">
      <c r="A164" s="211">
        <v>2146902</v>
      </c>
      <c r="B164" s="183" t="s">
        <v>927</v>
      </c>
      <c r="C164" s="182">
        <v>0</v>
      </c>
    </row>
    <row r="165" s="176" customFormat="1" ht="16.95" customHeight="1" spans="1:3">
      <c r="A165" s="211">
        <v>2146903</v>
      </c>
      <c r="B165" s="183" t="s">
        <v>928</v>
      </c>
      <c r="C165" s="182">
        <v>0</v>
      </c>
    </row>
    <row r="166" s="176" customFormat="1" ht="16.95" customHeight="1" spans="1:3">
      <c r="A166" s="211">
        <v>2146904</v>
      </c>
      <c r="B166" s="183" t="s">
        <v>929</v>
      </c>
      <c r="C166" s="182">
        <v>0</v>
      </c>
    </row>
    <row r="167" s="176" customFormat="1" ht="16.95" customHeight="1" spans="1:3">
      <c r="A167" s="211">
        <v>2146906</v>
      </c>
      <c r="B167" s="183" t="s">
        <v>930</v>
      </c>
      <c r="C167" s="182">
        <v>0</v>
      </c>
    </row>
    <row r="168" s="176" customFormat="1" ht="16.95" customHeight="1" spans="1:3">
      <c r="A168" s="211">
        <v>2146907</v>
      </c>
      <c r="B168" s="183" t="s">
        <v>931</v>
      </c>
      <c r="C168" s="182">
        <v>0</v>
      </c>
    </row>
    <row r="169" s="176" customFormat="1" ht="16.95" customHeight="1" spans="1:3">
      <c r="A169" s="211">
        <v>2146908</v>
      </c>
      <c r="B169" s="183" t="s">
        <v>932</v>
      </c>
      <c r="C169" s="182">
        <v>0</v>
      </c>
    </row>
    <row r="170" s="176" customFormat="1" customHeight="1" spans="1:3">
      <c r="A170" s="211">
        <v>2146909</v>
      </c>
      <c r="B170" s="183" t="s">
        <v>933</v>
      </c>
      <c r="C170" s="182">
        <v>0</v>
      </c>
    </row>
    <row r="171" s="176" customFormat="1" ht="16.95" customHeight="1" spans="1:3">
      <c r="A171" s="211">
        <v>2146999</v>
      </c>
      <c r="B171" s="183" t="s">
        <v>934</v>
      </c>
      <c r="C171" s="182">
        <v>0</v>
      </c>
    </row>
    <row r="172" s="176" customFormat="1" ht="16.95" customHeight="1" spans="1:3">
      <c r="A172" s="211">
        <v>21470</v>
      </c>
      <c r="B172" s="181" t="s">
        <v>935</v>
      </c>
      <c r="C172" s="182">
        <f>SUM(C173:C174)</f>
        <v>0</v>
      </c>
    </row>
    <row r="173" s="176" customFormat="1" ht="16.95" customHeight="1" spans="1:3">
      <c r="A173" s="211">
        <v>2147001</v>
      </c>
      <c r="B173" s="183" t="s">
        <v>936</v>
      </c>
      <c r="C173" s="182">
        <v>0</v>
      </c>
    </row>
    <row r="174" s="176" customFormat="1" ht="16.95" customHeight="1" spans="1:3">
      <c r="A174" s="211">
        <v>2147099</v>
      </c>
      <c r="B174" s="183" t="s">
        <v>937</v>
      </c>
      <c r="C174" s="182">
        <v>0</v>
      </c>
    </row>
    <row r="175" s="176" customFormat="1" ht="16.95" customHeight="1" spans="1:3">
      <c r="A175" s="211">
        <v>21471</v>
      </c>
      <c r="B175" s="181" t="s">
        <v>938</v>
      </c>
      <c r="C175" s="182">
        <f>SUM(C176:C177)</f>
        <v>0</v>
      </c>
    </row>
    <row r="176" s="176" customFormat="1" ht="16.95" customHeight="1" spans="1:3">
      <c r="A176" s="211">
        <v>2147101</v>
      </c>
      <c r="B176" s="183" t="s">
        <v>936</v>
      </c>
      <c r="C176" s="182">
        <v>0</v>
      </c>
    </row>
    <row r="177" s="176" customFormat="1" ht="16.95" customHeight="1" spans="1:3">
      <c r="A177" s="211">
        <v>2147199</v>
      </c>
      <c r="B177" s="183" t="s">
        <v>939</v>
      </c>
      <c r="C177" s="182">
        <v>0</v>
      </c>
    </row>
    <row r="178" s="176" customFormat="1" ht="16.95" customHeight="1" spans="1:3">
      <c r="A178" s="211">
        <v>21472</v>
      </c>
      <c r="B178" s="181" t="s">
        <v>940</v>
      </c>
      <c r="C178" s="182">
        <v>0</v>
      </c>
    </row>
    <row r="179" s="176" customFormat="1" ht="16.95" customHeight="1" spans="1:3">
      <c r="A179" s="211">
        <v>215</v>
      </c>
      <c r="B179" s="181" t="s">
        <v>493</v>
      </c>
      <c r="C179" s="182">
        <f>C180</f>
        <v>0</v>
      </c>
    </row>
    <row r="180" s="176" customFormat="1" ht="16.95" customHeight="1" spans="1:3">
      <c r="A180" s="211">
        <v>21562</v>
      </c>
      <c r="B180" s="181" t="s">
        <v>941</v>
      </c>
      <c r="C180" s="182">
        <f>SUM(C181:C183)</f>
        <v>0</v>
      </c>
    </row>
    <row r="181" s="176" customFormat="1" ht="16.95" customHeight="1" spans="1:3">
      <c r="A181" s="211">
        <v>2156201</v>
      </c>
      <c r="B181" s="183" t="s">
        <v>942</v>
      </c>
      <c r="C181" s="182">
        <v>0</v>
      </c>
    </row>
    <row r="182" s="176" customFormat="1" ht="16.95" customHeight="1" spans="1:3">
      <c r="A182" s="211">
        <v>2156202</v>
      </c>
      <c r="B182" s="183" t="s">
        <v>943</v>
      </c>
      <c r="C182" s="182">
        <v>0</v>
      </c>
    </row>
    <row r="183" s="176" customFormat="1" ht="16.95" customHeight="1" spans="1:3">
      <c r="A183" s="211">
        <v>2156299</v>
      </c>
      <c r="B183" s="183" t="s">
        <v>944</v>
      </c>
      <c r="C183" s="182">
        <v>0</v>
      </c>
    </row>
    <row r="184" s="176" customFormat="1" ht="16.95" customHeight="1" spans="1:3">
      <c r="A184" s="211">
        <v>217</v>
      </c>
      <c r="B184" s="181" t="s">
        <v>512</v>
      </c>
      <c r="C184" s="182">
        <f>C185</f>
        <v>0</v>
      </c>
    </row>
    <row r="185" s="176" customFormat="1" ht="16.95" customHeight="1" spans="1:3">
      <c r="A185" s="211">
        <v>21704</v>
      </c>
      <c r="B185" s="181" t="s">
        <v>945</v>
      </c>
      <c r="C185" s="182">
        <f>SUM(C186:C187)</f>
        <v>0</v>
      </c>
    </row>
    <row r="186" s="176" customFormat="1" ht="16.95" customHeight="1" spans="1:3">
      <c r="A186" s="211">
        <v>2170402</v>
      </c>
      <c r="B186" s="183" t="s">
        <v>946</v>
      </c>
      <c r="C186" s="182">
        <v>0</v>
      </c>
    </row>
    <row r="187" s="176" customFormat="1" ht="16.95" customHeight="1" spans="1:3">
      <c r="A187" s="211">
        <v>2170403</v>
      </c>
      <c r="B187" s="183" t="s">
        <v>947</v>
      </c>
      <c r="C187" s="182">
        <v>0</v>
      </c>
    </row>
    <row r="188" s="176" customFormat="1" ht="16.95" customHeight="1" spans="1:3">
      <c r="A188" s="211">
        <v>229</v>
      </c>
      <c r="B188" s="181" t="s">
        <v>645</v>
      </c>
      <c r="C188" s="182">
        <f>SUM(C189,C193,C202:C203)</f>
        <v>14332</v>
      </c>
    </row>
    <row r="189" s="176" customFormat="1" ht="16.95" customHeight="1" spans="1:3">
      <c r="A189" s="211">
        <v>22904</v>
      </c>
      <c r="B189" s="181" t="s">
        <v>948</v>
      </c>
      <c r="C189" s="182">
        <f>SUM(C190:C192)</f>
        <v>12842</v>
      </c>
    </row>
    <row r="190" s="176" customFormat="1" ht="16.95" customHeight="1" spans="1:3">
      <c r="A190" s="211">
        <v>2290401</v>
      </c>
      <c r="B190" s="183" t="s">
        <v>949</v>
      </c>
      <c r="C190" s="182">
        <v>0</v>
      </c>
    </row>
    <row r="191" s="176" customFormat="1" ht="16.95" customHeight="1" spans="1:3">
      <c r="A191" s="211">
        <v>2290402</v>
      </c>
      <c r="B191" s="183" t="s">
        <v>950</v>
      </c>
      <c r="C191" s="182">
        <v>12842</v>
      </c>
    </row>
    <row r="192" s="176" customFormat="1" ht="16.95" customHeight="1" spans="1:3">
      <c r="A192" s="211">
        <v>2290403</v>
      </c>
      <c r="B192" s="183" t="s">
        <v>951</v>
      </c>
      <c r="C192" s="182">
        <v>0</v>
      </c>
    </row>
    <row r="193" s="176" customFormat="1" ht="16.95" customHeight="1" spans="1:3">
      <c r="A193" s="211">
        <v>22908</v>
      </c>
      <c r="B193" s="181" t="s">
        <v>952</v>
      </c>
      <c r="C193" s="182">
        <f>SUM(C194:C201)</f>
        <v>0</v>
      </c>
    </row>
    <row r="194" s="176" customFormat="1" ht="16.95" customHeight="1" spans="1:3">
      <c r="A194" s="211">
        <v>2290802</v>
      </c>
      <c r="B194" s="183" t="s">
        <v>953</v>
      </c>
      <c r="C194" s="182">
        <v>0</v>
      </c>
    </row>
    <row r="195" s="176" customFormat="1" ht="16.95" customHeight="1" spans="1:3">
      <c r="A195" s="211">
        <v>2290803</v>
      </c>
      <c r="B195" s="183" t="s">
        <v>954</v>
      </c>
      <c r="C195" s="182">
        <v>0</v>
      </c>
    </row>
    <row r="196" s="176" customFormat="1" ht="16.95" customHeight="1" spans="1:3">
      <c r="A196" s="211">
        <v>2290804</v>
      </c>
      <c r="B196" s="183" t="s">
        <v>955</v>
      </c>
      <c r="C196" s="182">
        <v>0</v>
      </c>
    </row>
    <row r="197" s="176" customFormat="1" ht="16.95" customHeight="1" spans="1:3">
      <c r="A197" s="211">
        <v>2290805</v>
      </c>
      <c r="B197" s="183" t="s">
        <v>956</v>
      </c>
      <c r="C197" s="182">
        <v>0</v>
      </c>
    </row>
    <row r="198" s="176" customFormat="1" ht="16.95" customHeight="1" spans="1:3">
      <c r="A198" s="211">
        <v>2290806</v>
      </c>
      <c r="B198" s="183" t="s">
        <v>957</v>
      </c>
      <c r="C198" s="182">
        <v>0</v>
      </c>
    </row>
    <row r="199" s="176" customFormat="1" ht="16.95" customHeight="1" spans="1:3">
      <c r="A199" s="211">
        <v>2290807</v>
      </c>
      <c r="B199" s="183" t="s">
        <v>958</v>
      </c>
      <c r="C199" s="182">
        <v>0</v>
      </c>
    </row>
    <row r="200" s="176" customFormat="1" ht="16.95" customHeight="1" spans="1:3">
      <c r="A200" s="211">
        <v>2290808</v>
      </c>
      <c r="B200" s="183" t="s">
        <v>959</v>
      </c>
      <c r="C200" s="182">
        <v>0</v>
      </c>
    </row>
    <row r="201" s="176" customFormat="1" ht="16.95" customHeight="1" spans="1:3">
      <c r="A201" s="211">
        <v>2290899</v>
      </c>
      <c r="B201" s="183" t="s">
        <v>960</v>
      </c>
      <c r="C201" s="182">
        <v>0</v>
      </c>
    </row>
    <row r="202" s="176" customFormat="1" ht="16.95" customHeight="1" spans="1:3">
      <c r="A202" s="211">
        <v>22909</v>
      </c>
      <c r="B202" s="181" t="s">
        <v>961</v>
      </c>
      <c r="C202" s="182">
        <v>0</v>
      </c>
    </row>
    <row r="203" s="176" customFormat="1" ht="16.95" customHeight="1" spans="1:3">
      <c r="A203" s="211">
        <v>22960</v>
      </c>
      <c r="B203" s="181" t="s">
        <v>962</v>
      </c>
      <c r="C203" s="182">
        <f>SUM(C204:C214)</f>
        <v>1490</v>
      </c>
    </row>
    <row r="204" s="176" customFormat="1" ht="16.95" customHeight="1" spans="1:3">
      <c r="A204" s="211">
        <v>2296001</v>
      </c>
      <c r="B204" s="183" t="s">
        <v>963</v>
      </c>
      <c r="C204" s="182">
        <v>0</v>
      </c>
    </row>
    <row r="205" s="176" customFormat="1" ht="16.95" customHeight="1" spans="1:3">
      <c r="A205" s="211">
        <v>2296002</v>
      </c>
      <c r="B205" s="183" t="s">
        <v>964</v>
      </c>
      <c r="C205" s="182">
        <v>1273</v>
      </c>
    </row>
    <row r="206" s="176" customFormat="1" ht="16.95" customHeight="1" spans="1:3">
      <c r="A206" s="211">
        <v>2296003</v>
      </c>
      <c r="B206" s="183" t="s">
        <v>965</v>
      </c>
      <c r="C206" s="182">
        <v>82</v>
      </c>
    </row>
    <row r="207" s="176" customFormat="1" ht="16.95" customHeight="1" spans="1:3">
      <c r="A207" s="211">
        <v>2296004</v>
      </c>
      <c r="B207" s="183" t="s">
        <v>966</v>
      </c>
      <c r="C207" s="182">
        <v>9</v>
      </c>
    </row>
    <row r="208" s="176" customFormat="1" ht="16.95" customHeight="1" spans="1:3">
      <c r="A208" s="211">
        <v>2296005</v>
      </c>
      <c r="B208" s="183" t="s">
        <v>967</v>
      </c>
      <c r="C208" s="182">
        <v>0</v>
      </c>
    </row>
    <row r="209" s="176" customFormat="1" ht="16.95" customHeight="1" spans="1:3">
      <c r="A209" s="211">
        <v>2296006</v>
      </c>
      <c r="B209" s="183" t="s">
        <v>968</v>
      </c>
      <c r="C209" s="182">
        <v>27</v>
      </c>
    </row>
    <row r="210" s="176" customFormat="1" ht="16.95" customHeight="1" spans="1:3">
      <c r="A210" s="211">
        <v>2296010</v>
      </c>
      <c r="B210" s="183" t="s">
        <v>969</v>
      </c>
      <c r="C210" s="182">
        <v>0</v>
      </c>
    </row>
    <row r="211" s="176" customFormat="1" ht="16.95" customHeight="1" spans="1:3">
      <c r="A211" s="211">
        <v>2296011</v>
      </c>
      <c r="B211" s="183" t="s">
        <v>970</v>
      </c>
      <c r="C211" s="182">
        <v>0</v>
      </c>
    </row>
    <row r="212" s="176" customFormat="1" ht="16.95" customHeight="1" spans="1:3">
      <c r="A212" s="211">
        <v>2296012</v>
      </c>
      <c r="B212" s="183" t="s">
        <v>971</v>
      </c>
      <c r="C212" s="182">
        <v>0</v>
      </c>
    </row>
    <row r="213" s="176" customFormat="1" ht="16.95" customHeight="1" spans="1:3">
      <c r="A213" s="211">
        <v>2296013</v>
      </c>
      <c r="B213" s="183" t="s">
        <v>972</v>
      </c>
      <c r="C213" s="182">
        <v>67</v>
      </c>
    </row>
    <row r="214" s="176" customFormat="1" ht="16.95" customHeight="1" spans="1:3">
      <c r="A214" s="211">
        <v>2296099</v>
      </c>
      <c r="B214" s="183" t="s">
        <v>973</v>
      </c>
      <c r="C214" s="182">
        <v>32</v>
      </c>
    </row>
    <row r="215" s="176" customFormat="1" ht="16.95" customHeight="1" spans="1:3">
      <c r="A215" s="211">
        <v>232</v>
      </c>
      <c r="B215" s="181" t="s">
        <v>576</v>
      </c>
      <c r="C215" s="182">
        <f>C216</f>
        <v>4314</v>
      </c>
    </row>
    <row r="216" s="176" customFormat="1" ht="16.95" customHeight="1" spans="1:3">
      <c r="A216" s="211">
        <v>23204</v>
      </c>
      <c r="B216" s="181" t="s">
        <v>974</v>
      </c>
      <c r="C216" s="182">
        <f>SUM(C217:C231)</f>
        <v>4314</v>
      </c>
    </row>
    <row r="217" s="176" customFormat="1" ht="16.95" customHeight="1" spans="1:3">
      <c r="A217" s="211">
        <v>2320401</v>
      </c>
      <c r="B217" s="183" t="s">
        <v>975</v>
      </c>
      <c r="C217" s="182">
        <v>0</v>
      </c>
    </row>
    <row r="218" s="176" customFormat="1" ht="16.95" customHeight="1" spans="1:3">
      <c r="A218" s="211">
        <v>2320405</v>
      </c>
      <c r="B218" s="183" t="s">
        <v>976</v>
      </c>
      <c r="C218" s="182">
        <v>0</v>
      </c>
    </row>
    <row r="219" s="176" customFormat="1" ht="16.95" customHeight="1" spans="1:3">
      <c r="A219" s="211">
        <v>2320411</v>
      </c>
      <c r="B219" s="183" t="s">
        <v>977</v>
      </c>
      <c r="C219" s="182">
        <v>653</v>
      </c>
    </row>
    <row r="220" s="176" customFormat="1" ht="16.95" customHeight="1" spans="1:3">
      <c r="A220" s="211">
        <v>2320413</v>
      </c>
      <c r="B220" s="183" t="s">
        <v>978</v>
      </c>
      <c r="C220" s="182">
        <v>0</v>
      </c>
    </row>
    <row r="221" s="176" customFormat="1" ht="16.95" customHeight="1" spans="1:3">
      <c r="A221" s="211">
        <v>2320414</v>
      </c>
      <c r="B221" s="183" t="s">
        <v>979</v>
      </c>
      <c r="C221" s="182">
        <v>0</v>
      </c>
    </row>
    <row r="222" s="176" customFormat="1" ht="16.95" customHeight="1" spans="1:3">
      <c r="A222" s="211">
        <v>2320416</v>
      </c>
      <c r="B222" s="183" t="s">
        <v>980</v>
      </c>
      <c r="C222" s="182">
        <v>0</v>
      </c>
    </row>
    <row r="223" s="176" customFormat="1" ht="16.95" customHeight="1" spans="1:3">
      <c r="A223" s="211">
        <v>2320417</v>
      </c>
      <c r="B223" s="183" t="s">
        <v>981</v>
      </c>
      <c r="C223" s="182">
        <v>0</v>
      </c>
    </row>
    <row r="224" s="176" customFormat="1" ht="16.95" customHeight="1" spans="1:3">
      <c r="A224" s="211">
        <v>2320418</v>
      </c>
      <c r="B224" s="183" t="s">
        <v>982</v>
      </c>
      <c r="C224" s="182">
        <v>0</v>
      </c>
    </row>
    <row r="225" s="176" customFormat="1" ht="16.95" customHeight="1" spans="1:3">
      <c r="A225" s="211">
        <v>2320419</v>
      </c>
      <c r="B225" s="183" t="s">
        <v>983</v>
      </c>
      <c r="C225" s="182">
        <v>0</v>
      </c>
    </row>
    <row r="226" s="176" customFormat="1" ht="16.95" customHeight="1" spans="1:3">
      <c r="A226" s="211">
        <v>2320420</v>
      </c>
      <c r="B226" s="183" t="s">
        <v>984</v>
      </c>
      <c r="C226" s="182">
        <v>0</v>
      </c>
    </row>
    <row r="227" s="176" customFormat="1" ht="16.95" customHeight="1" spans="1:3">
      <c r="A227" s="211">
        <v>2320431</v>
      </c>
      <c r="B227" s="183" t="s">
        <v>985</v>
      </c>
      <c r="C227" s="182">
        <v>283</v>
      </c>
    </row>
    <row r="228" s="176" customFormat="1" ht="16.95" customHeight="1" spans="1:3">
      <c r="A228" s="211">
        <v>2320432</v>
      </c>
      <c r="B228" s="183" t="s">
        <v>986</v>
      </c>
      <c r="C228" s="182">
        <v>0</v>
      </c>
    </row>
    <row r="229" s="176" customFormat="1" ht="16.95" customHeight="1" spans="1:3">
      <c r="A229" s="211">
        <v>2320433</v>
      </c>
      <c r="B229" s="183" t="s">
        <v>987</v>
      </c>
      <c r="C229" s="182">
        <v>0</v>
      </c>
    </row>
    <row r="230" s="176" customFormat="1" ht="16.95" customHeight="1" spans="1:3">
      <c r="A230" s="211">
        <v>2320498</v>
      </c>
      <c r="B230" s="183" t="s">
        <v>988</v>
      </c>
      <c r="C230" s="182">
        <v>3378</v>
      </c>
    </row>
    <row r="231" s="176" customFormat="1" ht="16.95" customHeight="1" spans="1:3">
      <c r="A231" s="211">
        <v>2320499</v>
      </c>
      <c r="B231" s="183" t="s">
        <v>989</v>
      </c>
      <c r="C231" s="182">
        <v>0</v>
      </c>
    </row>
    <row r="232" s="176" customFormat="1" ht="16.95" customHeight="1" spans="1:3">
      <c r="A232" s="211">
        <v>233</v>
      </c>
      <c r="B232" s="181" t="s">
        <v>990</v>
      </c>
      <c r="C232" s="182">
        <f>C233</f>
        <v>0</v>
      </c>
    </row>
    <row r="233" s="176" customFormat="1" ht="16.95" customHeight="1" spans="1:3">
      <c r="A233" s="211">
        <v>23304</v>
      </c>
      <c r="B233" s="181" t="s">
        <v>991</v>
      </c>
      <c r="C233" s="182">
        <f>SUM(C234:C248)</f>
        <v>0</v>
      </c>
    </row>
    <row r="234" s="176" customFormat="1" ht="16.95" customHeight="1" spans="1:3">
      <c r="A234" s="211">
        <v>2330401</v>
      </c>
      <c r="B234" s="183" t="s">
        <v>992</v>
      </c>
      <c r="C234" s="182">
        <v>0</v>
      </c>
    </row>
    <row r="235" s="176" customFormat="1" ht="16.95" customHeight="1" spans="1:3">
      <c r="A235" s="211">
        <v>2330405</v>
      </c>
      <c r="B235" s="183" t="s">
        <v>993</v>
      </c>
      <c r="C235" s="182">
        <v>0</v>
      </c>
    </row>
    <row r="236" s="176" customFormat="1" ht="16.95" customHeight="1" spans="1:3">
      <c r="A236" s="211">
        <v>2330411</v>
      </c>
      <c r="B236" s="183" t="s">
        <v>994</v>
      </c>
      <c r="C236" s="182">
        <v>0</v>
      </c>
    </row>
    <row r="237" s="176" customFormat="1" ht="16.95" customHeight="1" spans="1:3">
      <c r="A237" s="211">
        <v>2330413</v>
      </c>
      <c r="B237" s="183" t="s">
        <v>995</v>
      </c>
      <c r="C237" s="182">
        <v>0</v>
      </c>
    </row>
    <row r="238" s="176" customFormat="1" ht="16.95" customHeight="1" spans="1:3">
      <c r="A238" s="211">
        <v>2330414</v>
      </c>
      <c r="B238" s="183" t="s">
        <v>996</v>
      </c>
      <c r="C238" s="182">
        <v>0</v>
      </c>
    </row>
    <row r="239" s="176" customFormat="1" ht="16.95" customHeight="1" spans="1:3">
      <c r="A239" s="211">
        <v>2330416</v>
      </c>
      <c r="B239" s="183" t="s">
        <v>997</v>
      </c>
      <c r="C239" s="182">
        <v>0</v>
      </c>
    </row>
    <row r="240" s="176" customFormat="1" ht="16.95" customHeight="1" spans="1:3">
      <c r="A240" s="211">
        <v>2330417</v>
      </c>
      <c r="B240" s="183" t="s">
        <v>998</v>
      </c>
      <c r="C240" s="182">
        <v>0</v>
      </c>
    </row>
    <row r="241" s="176" customFormat="1" ht="16.95" customHeight="1" spans="1:3">
      <c r="A241" s="211">
        <v>2330418</v>
      </c>
      <c r="B241" s="183" t="s">
        <v>999</v>
      </c>
      <c r="C241" s="182">
        <v>0</v>
      </c>
    </row>
    <row r="242" s="176" customFormat="1" ht="16.95" customHeight="1" spans="1:3">
      <c r="A242" s="211">
        <v>2330419</v>
      </c>
      <c r="B242" s="183" t="s">
        <v>1000</v>
      </c>
      <c r="C242" s="182">
        <v>0</v>
      </c>
    </row>
    <row r="243" s="176" customFormat="1" ht="16.95" customHeight="1" spans="1:3">
      <c r="A243" s="211">
        <v>2330420</v>
      </c>
      <c r="B243" s="183" t="s">
        <v>1001</v>
      </c>
      <c r="C243" s="182">
        <v>0</v>
      </c>
    </row>
    <row r="244" s="176" customFormat="1" ht="16.95" customHeight="1" spans="1:3">
      <c r="A244" s="211">
        <v>2330431</v>
      </c>
      <c r="B244" s="183" t="s">
        <v>1002</v>
      </c>
      <c r="C244" s="182">
        <v>0</v>
      </c>
    </row>
    <row r="245" s="176" customFormat="1" ht="16.95" customHeight="1" spans="1:3">
      <c r="A245" s="211">
        <v>2330432</v>
      </c>
      <c r="B245" s="183" t="s">
        <v>1003</v>
      </c>
      <c r="C245" s="182">
        <v>0</v>
      </c>
    </row>
    <row r="246" s="176" customFormat="1" ht="16.95" customHeight="1" spans="1:3">
      <c r="A246" s="211">
        <v>2330433</v>
      </c>
      <c r="B246" s="183" t="s">
        <v>1004</v>
      </c>
      <c r="C246" s="182">
        <v>0</v>
      </c>
    </row>
    <row r="247" s="176" customFormat="1" ht="16.95" customHeight="1" spans="1:3">
      <c r="A247" s="211">
        <v>2330498</v>
      </c>
      <c r="B247" s="183" t="s">
        <v>1005</v>
      </c>
      <c r="C247" s="182">
        <v>0</v>
      </c>
    </row>
    <row r="248" s="176" customFormat="1" ht="16.95" customHeight="1" spans="1:3">
      <c r="A248" s="211">
        <v>2330499</v>
      </c>
      <c r="B248" s="183" t="s">
        <v>1006</v>
      </c>
      <c r="C248" s="182">
        <v>0</v>
      </c>
    </row>
    <row r="249" s="176" customFormat="1" ht="16.95" customHeight="1" spans="1:3">
      <c r="A249" s="211">
        <v>234</v>
      </c>
      <c r="B249" s="209" t="s">
        <v>1007</v>
      </c>
      <c r="C249" s="182">
        <f>SUM(C250,C263)</f>
        <v>0</v>
      </c>
    </row>
    <row r="250" s="176" customFormat="1" ht="16.95" customHeight="1" spans="1:3">
      <c r="A250" s="211">
        <v>23401</v>
      </c>
      <c r="B250" s="209" t="s">
        <v>607</v>
      </c>
      <c r="C250" s="182">
        <f>SUM(C251:C262)</f>
        <v>0</v>
      </c>
    </row>
    <row r="251" s="176" customFormat="1" ht="16.95" customHeight="1" spans="1:3">
      <c r="A251" s="211">
        <v>2340101</v>
      </c>
      <c r="B251" s="211" t="s">
        <v>1008</v>
      </c>
      <c r="C251" s="182">
        <v>0</v>
      </c>
    </row>
    <row r="252" s="176" customFormat="1" ht="16.95" customHeight="1" spans="1:3">
      <c r="A252" s="211">
        <v>2340102</v>
      </c>
      <c r="B252" s="211" t="s">
        <v>1009</v>
      </c>
      <c r="C252" s="182">
        <v>0</v>
      </c>
    </row>
    <row r="253" s="176" customFormat="1" ht="16.95" customHeight="1" spans="1:3">
      <c r="A253" s="211">
        <v>2340103</v>
      </c>
      <c r="B253" s="211" t="s">
        <v>1010</v>
      </c>
      <c r="C253" s="182">
        <v>0</v>
      </c>
    </row>
    <row r="254" s="176" customFormat="1" ht="16.95" customHeight="1" spans="1:3">
      <c r="A254" s="211">
        <v>2340104</v>
      </c>
      <c r="B254" s="211" t="s">
        <v>1011</v>
      </c>
      <c r="C254" s="182">
        <v>0</v>
      </c>
    </row>
    <row r="255" s="176" customFormat="1" ht="16.95" customHeight="1" spans="1:3">
      <c r="A255" s="211">
        <v>2340105</v>
      </c>
      <c r="B255" s="211" t="s">
        <v>1012</v>
      </c>
      <c r="C255" s="182">
        <v>0</v>
      </c>
    </row>
    <row r="256" s="176" customFormat="1" ht="16.95" customHeight="1" spans="1:3">
      <c r="A256" s="211">
        <v>2340106</v>
      </c>
      <c r="B256" s="211" t="s">
        <v>1013</v>
      </c>
      <c r="C256" s="182">
        <v>0</v>
      </c>
    </row>
    <row r="257" s="176" customFormat="1" ht="16.95" customHeight="1" spans="1:3">
      <c r="A257" s="211">
        <v>2340107</v>
      </c>
      <c r="B257" s="211" t="s">
        <v>1014</v>
      </c>
      <c r="C257" s="182">
        <v>0</v>
      </c>
    </row>
    <row r="258" s="176" customFormat="1" ht="16.95" customHeight="1" spans="1:3">
      <c r="A258" s="211">
        <v>2340108</v>
      </c>
      <c r="B258" s="211" t="s">
        <v>1015</v>
      </c>
      <c r="C258" s="182">
        <v>0</v>
      </c>
    </row>
    <row r="259" s="176" customFormat="1" ht="16.95" customHeight="1" spans="1:3">
      <c r="A259" s="211">
        <v>2340109</v>
      </c>
      <c r="B259" s="211" t="s">
        <v>1016</v>
      </c>
      <c r="C259" s="182">
        <v>0</v>
      </c>
    </row>
    <row r="260" s="176" customFormat="1" ht="16.95" customHeight="1" spans="1:3">
      <c r="A260" s="211">
        <v>2340110</v>
      </c>
      <c r="B260" s="211" t="s">
        <v>1017</v>
      </c>
      <c r="C260" s="182">
        <v>0</v>
      </c>
    </row>
    <row r="261" s="176" customFormat="1" ht="16.95" customHeight="1" spans="1:3">
      <c r="A261" s="211">
        <v>2340111</v>
      </c>
      <c r="B261" s="211" t="s">
        <v>1018</v>
      </c>
      <c r="C261" s="182">
        <v>0</v>
      </c>
    </row>
    <row r="262" s="176" customFormat="1" ht="16.95" customHeight="1" spans="1:3">
      <c r="A262" s="211">
        <v>2340199</v>
      </c>
      <c r="B262" s="211" t="s">
        <v>1019</v>
      </c>
      <c r="C262" s="182">
        <v>0</v>
      </c>
    </row>
    <row r="263" s="176" customFormat="1" ht="16.95" customHeight="1" spans="1:3">
      <c r="A263" s="211">
        <v>23402</v>
      </c>
      <c r="B263" s="209" t="s">
        <v>1020</v>
      </c>
      <c r="C263" s="182">
        <f>SUM(C264:C269)</f>
        <v>0</v>
      </c>
    </row>
    <row r="264" s="176" customFormat="1" ht="16.95" customHeight="1" spans="1:3">
      <c r="A264" s="211">
        <v>2340201</v>
      </c>
      <c r="B264" s="211" t="s">
        <v>1021</v>
      </c>
      <c r="C264" s="182">
        <v>0</v>
      </c>
    </row>
    <row r="265" s="176" customFormat="1" ht="16.95" customHeight="1" spans="1:3">
      <c r="A265" s="211">
        <v>2340202</v>
      </c>
      <c r="B265" s="211" t="s">
        <v>1022</v>
      </c>
      <c r="C265" s="182">
        <v>0</v>
      </c>
    </row>
    <row r="266" s="176" customFormat="1" ht="16.95" customHeight="1" spans="1:3">
      <c r="A266" s="211">
        <v>2340203</v>
      </c>
      <c r="B266" s="211" t="s">
        <v>1023</v>
      </c>
      <c r="C266" s="182">
        <v>0</v>
      </c>
    </row>
    <row r="267" s="176" customFormat="1" ht="16.95" customHeight="1" spans="1:3">
      <c r="A267" s="211">
        <v>2340204</v>
      </c>
      <c r="B267" s="211" t="s">
        <v>1024</v>
      </c>
      <c r="C267" s="182">
        <v>0</v>
      </c>
    </row>
    <row r="268" s="176" customFormat="1" ht="16.95" customHeight="1" spans="1:3">
      <c r="A268" s="211">
        <v>2340205</v>
      </c>
      <c r="B268" s="211" t="s">
        <v>1025</v>
      </c>
      <c r="C268" s="182">
        <v>0</v>
      </c>
    </row>
    <row r="269" s="176" customFormat="1" ht="16.95" customHeight="1" spans="1:3">
      <c r="A269" s="211">
        <v>2340299</v>
      </c>
      <c r="B269" s="211" t="s">
        <v>1026</v>
      </c>
      <c r="C269" s="182">
        <v>0</v>
      </c>
    </row>
    <row r="270" customHeight="1" spans="1:3">
      <c r="A270" s="226"/>
      <c r="B270" s="226" t="s">
        <v>1027</v>
      </c>
      <c r="C270" s="206">
        <v>22</v>
      </c>
    </row>
    <row r="271" customHeight="1" spans="1:3">
      <c r="A271" s="226"/>
      <c r="B271" s="226" t="s">
        <v>707</v>
      </c>
      <c r="C271" s="206">
        <v>1338</v>
      </c>
    </row>
    <row r="272" customHeight="1" spans="1:3">
      <c r="A272" s="226"/>
      <c r="B272" s="226" t="s">
        <v>709</v>
      </c>
      <c r="C272" s="206">
        <v>10800</v>
      </c>
    </row>
    <row r="273" customHeight="1" spans="1:3">
      <c r="A273" s="226"/>
      <c r="B273" s="226" t="s">
        <v>1028</v>
      </c>
      <c r="C273" s="206">
        <v>31528</v>
      </c>
    </row>
    <row r="274" customHeight="1" spans="1:3">
      <c r="A274" s="227" t="s">
        <v>788</v>
      </c>
      <c r="B274" s="228"/>
      <c r="C274" s="206">
        <f>C5+C270+C271+C272+C273</f>
        <v>68275</v>
      </c>
    </row>
  </sheetData>
  <mergeCells count="2">
    <mergeCell ref="A2:C2"/>
    <mergeCell ref="A274:B274"/>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B7" sqref="B7"/>
    </sheetView>
  </sheetViews>
  <sheetFormatPr defaultColWidth="9" defaultRowHeight="14.25" outlineLevelCol="3"/>
  <cols>
    <col min="1" max="1" width="33.6" style="213" customWidth="1"/>
    <col min="2" max="2" width="31" style="214" customWidth="1"/>
    <col min="3" max="3" width="33.3" style="214" customWidth="1"/>
    <col min="4" max="4" width="31.9" style="212" customWidth="1"/>
    <col min="5" max="16384" width="9" style="212"/>
  </cols>
  <sheetData>
    <row r="1" s="212" customFormat="1" spans="1:3">
      <c r="A1" s="213" t="s">
        <v>1029</v>
      </c>
      <c r="B1" s="214"/>
      <c r="C1" s="214"/>
    </row>
    <row r="2" s="212" customFormat="1" ht="36" customHeight="1" spans="1:4">
      <c r="A2" s="215" t="s">
        <v>1030</v>
      </c>
      <c r="B2" s="215"/>
      <c r="C2" s="215"/>
      <c r="D2" s="215"/>
    </row>
    <row r="3" s="212" customFormat="1" ht="18.75" customHeight="1" spans="1:4">
      <c r="A3" s="215"/>
      <c r="B3" s="215"/>
      <c r="C3" s="215"/>
      <c r="D3" s="216" t="s">
        <v>588</v>
      </c>
    </row>
    <row r="4" s="212" customFormat="1" ht="30" customHeight="1" spans="1:4">
      <c r="A4" s="217" t="s">
        <v>769</v>
      </c>
      <c r="B4" s="142" t="s">
        <v>1031</v>
      </c>
      <c r="C4" s="142" t="s">
        <v>1032</v>
      </c>
      <c r="D4" s="218" t="s">
        <v>88</v>
      </c>
    </row>
    <row r="5" s="212" customFormat="1" ht="30" customHeight="1" spans="1:4">
      <c r="A5" s="219" t="s">
        <v>1033</v>
      </c>
      <c r="B5" s="219">
        <f>B6+B12+B13+B14+B15+B16</f>
        <v>67520</v>
      </c>
      <c r="C5" s="219">
        <f>C6+C14+C15+C16</f>
        <v>67520</v>
      </c>
      <c r="D5" s="220">
        <f>D6+D12+D13+D14+D15</f>
        <v>7715</v>
      </c>
    </row>
    <row r="6" s="212" customFormat="1" ht="30" customHeight="1" spans="1:4">
      <c r="A6" s="145" t="s">
        <v>771</v>
      </c>
      <c r="B6" s="142">
        <f>SUM(B7:B11)</f>
        <v>67000</v>
      </c>
      <c r="C6" s="142">
        <f>SUM(C7:C11)</f>
        <v>67000</v>
      </c>
      <c r="D6" s="220">
        <f>SUM(D7:D11)</f>
        <v>7534</v>
      </c>
    </row>
    <row r="7" s="212" customFormat="1" ht="30" customHeight="1" spans="1:4">
      <c r="A7" s="143" t="s">
        <v>772</v>
      </c>
      <c r="B7" s="210">
        <v>27000</v>
      </c>
      <c r="C7" s="210">
        <v>27000</v>
      </c>
      <c r="D7" s="221">
        <v>2428</v>
      </c>
    </row>
    <row r="8" s="212" customFormat="1" ht="30" customHeight="1" spans="1:4">
      <c r="A8" s="143" t="s">
        <v>773</v>
      </c>
      <c r="B8" s="210"/>
      <c r="C8" s="210"/>
      <c r="D8" s="221">
        <v>2</v>
      </c>
    </row>
    <row r="9" s="212" customFormat="1" ht="30" customHeight="1" spans="1:4">
      <c r="A9" s="143" t="s">
        <v>774</v>
      </c>
      <c r="B9" s="210"/>
      <c r="C9" s="210"/>
      <c r="D9" s="220">
        <v>0</v>
      </c>
    </row>
    <row r="10" s="212" customFormat="1" ht="30" customHeight="1" spans="1:4">
      <c r="A10" s="143" t="s">
        <v>775</v>
      </c>
      <c r="B10" s="210"/>
      <c r="C10" s="210"/>
      <c r="D10" s="221">
        <v>-5</v>
      </c>
    </row>
    <row r="11" s="212" customFormat="1" ht="30" customHeight="1" spans="1:4">
      <c r="A11" s="143" t="s">
        <v>776</v>
      </c>
      <c r="B11" s="210">
        <v>40000</v>
      </c>
      <c r="C11" s="210">
        <v>40000</v>
      </c>
      <c r="D11" s="221">
        <v>5109</v>
      </c>
    </row>
    <row r="12" s="212" customFormat="1" ht="30" customHeight="1" spans="1:4">
      <c r="A12" s="145" t="s">
        <v>777</v>
      </c>
      <c r="B12" s="142"/>
      <c r="C12" s="142"/>
      <c r="D12" s="220">
        <v>0</v>
      </c>
    </row>
    <row r="13" s="212" customFormat="1" ht="30" customHeight="1" spans="1:4">
      <c r="A13" s="145" t="s">
        <v>778</v>
      </c>
      <c r="B13" s="142"/>
      <c r="C13" s="142"/>
      <c r="D13" s="220">
        <v>0</v>
      </c>
    </row>
    <row r="14" s="212" customFormat="1" ht="30" customHeight="1" spans="1:4">
      <c r="A14" s="145" t="s">
        <v>779</v>
      </c>
      <c r="B14" s="142">
        <v>300</v>
      </c>
      <c r="C14" s="142">
        <v>300</v>
      </c>
      <c r="D14" s="221">
        <v>49</v>
      </c>
    </row>
    <row r="15" s="212" customFormat="1" ht="30" customHeight="1" spans="1:4">
      <c r="A15" s="145" t="s">
        <v>780</v>
      </c>
      <c r="B15" s="142">
        <v>220</v>
      </c>
      <c r="C15" s="142">
        <v>220</v>
      </c>
      <c r="D15" s="221">
        <v>132</v>
      </c>
    </row>
    <row r="16" ht="30" customHeight="1" spans="1:4">
      <c r="A16" s="222" t="s">
        <v>1034</v>
      </c>
      <c r="B16" s="223"/>
      <c r="C16" s="223"/>
      <c r="D16" s="220"/>
    </row>
  </sheetData>
  <mergeCells count="1">
    <mergeCell ref="A2:D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X165"/>
  <sheetViews>
    <sheetView workbookViewId="0">
      <selection activeCell="B108" sqref="B108"/>
    </sheetView>
  </sheetViews>
  <sheetFormatPr defaultColWidth="12.1833333333333" defaultRowHeight="15.55" customHeight="1"/>
  <cols>
    <col min="1" max="1" width="9.3" style="176" customWidth="1"/>
    <col min="2" max="2" width="57.125" style="176" customWidth="1"/>
    <col min="3" max="3" width="17" style="201" customWidth="1"/>
    <col min="4" max="4" width="19" style="201" customWidth="1"/>
    <col min="5" max="5" width="18.1" style="176" customWidth="1"/>
    <col min="6" max="258" width="12.1833333333333" style="176" customWidth="1"/>
    <col min="259" max="16384" width="12.1833333333333" style="176"/>
  </cols>
  <sheetData>
    <row r="1" s="199" customFormat="1" customHeight="1" spans="1:258">
      <c r="A1" s="202" t="s">
        <v>1035</v>
      </c>
      <c r="B1" s="202"/>
      <c r="C1" s="201"/>
      <c r="D1" s="201"/>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c r="DN1" s="176"/>
      <c r="DO1" s="176"/>
      <c r="DP1" s="176"/>
      <c r="DQ1" s="176"/>
      <c r="DR1" s="176"/>
      <c r="DS1" s="176"/>
      <c r="DT1" s="176"/>
      <c r="DU1" s="176"/>
      <c r="DV1" s="176"/>
      <c r="DW1" s="176"/>
      <c r="DX1" s="176"/>
      <c r="DY1" s="176"/>
      <c r="DZ1" s="176"/>
      <c r="EA1" s="176"/>
      <c r="EB1" s="176"/>
      <c r="EC1" s="176"/>
      <c r="ED1" s="176"/>
      <c r="EE1" s="176"/>
      <c r="EF1" s="176"/>
      <c r="EG1" s="176"/>
      <c r="EH1" s="176"/>
      <c r="EI1" s="176"/>
      <c r="EJ1" s="176"/>
      <c r="EK1" s="176"/>
      <c r="EL1" s="176"/>
      <c r="EM1" s="176"/>
      <c r="EN1" s="176"/>
      <c r="EO1" s="176"/>
      <c r="EP1" s="176"/>
      <c r="EQ1" s="176"/>
      <c r="ER1" s="176"/>
      <c r="ES1" s="176"/>
      <c r="ET1" s="176"/>
      <c r="EU1" s="176"/>
      <c r="EV1" s="176"/>
      <c r="EW1" s="176"/>
      <c r="EX1" s="176"/>
      <c r="EY1" s="176"/>
      <c r="EZ1" s="176"/>
      <c r="FA1" s="176"/>
      <c r="FB1" s="176"/>
      <c r="FC1" s="176"/>
      <c r="FD1" s="176"/>
      <c r="FE1" s="176"/>
      <c r="FF1" s="176"/>
      <c r="FG1" s="176"/>
      <c r="FH1" s="176"/>
      <c r="FI1" s="176"/>
      <c r="FJ1" s="176"/>
      <c r="FK1" s="176"/>
      <c r="FL1" s="176"/>
      <c r="FM1" s="176"/>
      <c r="FN1" s="176"/>
      <c r="FO1" s="176"/>
      <c r="FP1" s="176"/>
      <c r="FQ1" s="176"/>
      <c r="FR1" s="176"/>
      <c r="FS1" s="176"/>
      <c r="FT1" s="176"/>
      <c r="FU1" s="176"/>
      <c r="FV1" s="176"/>
      <c r="FW1" s="176"/>
      <c r="FX1" s="176"/>
      <c r="FY1" s="176"/>
      <c r="FZ1" s="176"/>
      <c r="GA1" s="176"/>
      <c r="GB1" s="176"/>
      <c r="GC1" s="176"/>
      <c r="GD1" s="176"/>
      <c r="GE1" s="176"/>
      <c r="GF1" s="176"/>
      <c r="GG1" s="176"/>
      <c r="GH1" s="176"/>
      <c r="GI1" s="176"/>
      <c r="GJ1" s="176"/>
      <c r="GK1" s="176"/>
      <c r="GL1" s="176"/>
      <c r="GM1" s="176"/>
      <c r="GN1" s="176"/>
      <c r="GO1" s="176"/>
      <c r="GP1" s="176"/>
      <c r="GQ1" s="176"/>
      <c r="GR1" s="176"/>
      <c r="GS1" s="176"/>
      <c r="GT1" s="176"/>
      <c r="GU1" s="176"/>
      <c r="GV1" s="176"/>
      <c r="GW1" s="176"/>
      <c r="GX1" s="176"/>
      <c r="GY1" s="176"/>
      <c r="GZ1" s="176"/>
      <c r="HA1" s="176"/>
      <c r="HB1" s="176"/>
      <c r="HC1" s="176"/>
      <c r="HD1" s="176"/>
      <c r="HE1" s="176"/>
      <c r="HF1" s="176"/>
      <c r="HG1" s="176"/>
      <c r="HH1" s="176"/>
      <c r="HI1" s="176"/>
      <c r="HJ1" s="176"/>
      <c r="HK1" s="176"/>
      <c r="HL1" s="176"/>
      <c r="HM1" s="176"/>
      <c r="HN1" s="176"/>
      <c r="HO1" s="176"/>
      <c r="HP1" s="176"/>
      <c r="HQ1" s="176"/>
      <c r="HR1" s="176"/>
      <c r="HS1" s="176"/>
      <c r="HT1" s="176"/>
      <c r="HU1" s="176"/>
      <c r="HV1" s="176"/>
      <c r="HW1" s="176"/>
      <c r="HX1" s="176"/>
      <c r="HY1" s="176"/>
      <c r="HZ1" s="176"/>
      <c r="IA1" s="176"/>
      <c r="IB1" s="176"/>
      <c r="IC1" s="176"/>
      <c r="ID1" s="176"/>
      <c r="IE1" s="176"/>
      <c r="IF1" s="176"/>
      <c r="IG1" s="176"/>
      <c r="IH1" s="176"/>
      <c r="II1" s="176"/>
      <c r="IJ1" s="176"/>
      <c r="IK1" s="176"/>
      <c r="IL1" s="176"/>
      <c r="IM1" s="176"/>
      <c r="IN1" s="176"/>
      <c r="IO1" s="176"/>
      <c r="IP1" s="176"/>
      <c r="IQ1" s="176"/>
      <c r="IR1" s="176"/>
      <c r="IS1" s="176"/>
      <c r="IT1" s="176"/>
      <c r="IU1" s="176"/>
      <c r="IV1" s="176"/>
      <c r="IW1" s="176"/>
      <c r="IX1" s="176"/>
    </row>
    <row r="2" s="176" customFormat="1" ht="44.25" customHeight="1" spans="2:5">
      <c r="B2" s="177" t="s">
        <v>1036</v>
      </c>
      <c r="C2" s="203"/>
      <c r="D2" s="203"/>
      <c r="E2" s="193"/>
    </row>
    <row r="3" s="176" customFormat="1" ht="17" customHeight="1" spans="2:5">
      <c r="B3" s="204"/>
      <c r="C3" s="205"/>
      <c r="D3" s="205"/>
      <c r="E3" s="204" t="s">
        <v>588</v>
      </c>
    </row>
    <row r="4" s="176" customFormat="1" ht="17" customHeight="1" spans="1:5">
      <c r="A4" s="142" t="s">
        <v>86</v>
      </c>
      <c r="B4" s="142" t="s">
        <v>87</v>
      </c>
      <c r="C4" s="142" t="s">
        <v>1031</v>
      </c>
      <c r="D4" s="142" t="s">
        <v>1037</v>
      </c>
      <c r="E4" s="142" t="s">
        <v>4</v>
      </c>
    </row>
    <row r="5" s="176" customFormat="1" ht="17" customHeight="1" spans="1:5">
      <c r="A5" s="206"/>
      <c r="B5" s="142" t="s">
        <v>791</v>
      </c>
      <c r="C5" s="207">
        <f>C6+C18+C50</f>
        <v>32287</v>
      </c>
      <c r="D5" s="207">
        <f>D6+D18+D50</f>
        <v>49087</v>
      </c>
      <c r="E5" s="208">
        <f>SUM(E6,E18,E50,E68,E85)</f>
        <v>24587</v>
      </c>
    </row>
    <row r="6" s="176" customFormat="1" ht="17" customHeight="1" spans="1:5">
      <c r="A6" s="209">
        <v>208</v>
      </c>
      <c r="B6" s="146" t="s">
        <v>260</v>
      </c>
      <c r="C6" s="207">
        <v>2695</v>
      </c>
      <c r="D6" s="210">
        <v>2695</v>
      </c>
      <c r="E6" s="208">
        <f>SUM(E7,E11,E15)</f>
        <v>2926</v>
      </c>
    </row>
    <row r="7" s="176" customFormat="1" ht="17" customHeight="1" spans="1:5">
      <c r="A7" s="209">
        <v>20822</v>
      </c>
      <c r="B7" s="146" t="s">
        <v>814</v>
      </c>
      <c r="C7" s="207">
        <f>SUM(C8:C9)</f>
        <v>2695</v>
      </c>
      <c r="D7" s="207">
        <f>SUM(D8:D9)</f>
        <v>2695</v>
      </c>
      <c r="E7" s="208">
        <f>SUM(E8:E10)</f>
        <v>2890</v>
      </c>
    </row>
    <row r="8" s="176" customFormat="1" ht="17" customHeight="1" spans="1:5">
      <c r="A8" s="211">
        <v>2082201</v>
      </c>
      <c r="B8" s="147" t="s">
        <v>815</v>
      </c>
      <c r="C8" s="207">
        <v>1264</v>
      </c>
      <c r="D8" s="210">
        <v>1264</v>
      </c>
      <c r="E8" s="208">
        <v>1288</v>
      </c>
    </row>
    <row r="9" s="176" customFormat="1" ht="17" customHeight="1" spans="1:5">
      <c r="A9" s="211">
        <v>2082202</v>
      </c>
      <c r="B9" s="147" t="s">
        <v>816</v>
      </c>
      <c r="C9" s="207">
        <v>1431</v>
      </c>
      <c r="D9" s="210">
        <v>1431</v>
      </c>
      <c r="E9" s="208">
        <v>1602</v>
      </c>
    </row>
    <row r="10" s="176" customFormat="1" ht="17" customHeight="1" spans="1:5">
      <c r="A10" s="211">
        <v>2082299</v>
      </c>
      <c r="B10" s="147" t="s">
        <v>817</v>
      </c>
      <c r="C10" s="207"/>
      <c r="D10" s="210"/>
      <c r="E10" s="208">
        <v>0</v>
      </c>
    </row>
    <row r="11" s="176" customFormat="1" ht="17" customHeight="1" spans="1:5">
      <c r="A11" s="209">
        <v>20823</v>
      </c>
      <c r="B11" s="146" t="s">
        <v>818</v>
      </c>
      <c r="C11" s="207"/>
      <c r="D11" s="210"/>
      <c r="E11" s="208">
        <f>SUM(E12:E14)</f>
        <v>36</v>
      </c>
    </row>
    <row r="12" s="176" customFormat="1" ht="17.25" customHeight="1" spans="1:5">
      <c r="A12" s="211">
        <v>2082301</v>
      </c>
      <c r="B12" s="147" t="s">
        <v>815</v>
      </c>
      <c r="C12" s="207"/>
      <c r="D12" s="210"/>
      <c r="E12" s="208">
        <v>0</v>
      </c>
    </row>
    <row r="13" s="176" customFormat="1" ht="17.25" customHeight="1" spans="1:5">
      <c r="A13" s="211">
        <v>2082302</v>
      </c>
      <c r="B13" s="147" t="s">
        <v>816</v>
      </c>
      <c r="C13" s="207"/>
      <c r="D13" s="210"/>
      <c r="E13" s="208">
        <v>36</v>
      </c>
    </row>
    <row r="14" s="176" customFormat="1" ht="17.25" customHeight="1" spans="1:5">
      <c r="A14" s="211">
        <v>2082399</v>
      </c>
      <c r="B14" s="147" t="s">
        <v>819</v>
      </c>
      <c r="C14" s="207"/>
      <c r="D14" s="210"/>
      <c r="E14" s="208">
        <v>0</v>
      </c>
    </row>
    <row r="15" s="176" customFormat="1" ht="17.25" customHeight="1" spans="1:5">
      <c r="A15" s="209">
        <v>20829</v>
      </c>
      <c r="B15" s="146" t="s">
        <v>820</v>
      </c>
      <c r="C15" s="207"/>
      <c r="D15" s="210"/>
      <c r="E15" s="208">
        <f>SUM(E16:E17)</f>
        <v>0</v>
      </c>
    </row>
    <row r="16" s="176" customFormat="1" ht="17.25" customHeight="1" spans="1:5">
      <c r="A16" s="211">
        <v>2082901</v>
      </c>
      <c r="B16" s="147" t="s">
        <v>816</v>
      </c>
      <c r="C16" s="207"/>
      <c r="D16" s="210"/>
      <c r="E16" s="208">
        <v>0</v>
      </c>
    </row>
    <row r="17" s="176" customFormat="1" ht="17.25" customHeight="1" spans="1:5">
      <c r="A17" s="211">
        <v>2082999</v>
      </c>
      <c r="B17" s="147" t="s">
        <v>821</v>
      </c>
      <c r="C17" s="207"/>
      <c r="D17" s="210"/>
      <c r="E17" s="208">
        <v>0</v>
      </c>
    </row>
    <row r="18" s="176" customFormat="1" ht="17.25" customHeight="1" spans="1:5">
      <c r="A18" s="209">
        <v>212</v>
      </c>
      <c r="B18" s="146" t="s">
        <v>401</v>
      </c>
      <c r="C18" s="207">
        <f>C19+C40+C46</f>
        <v>23970</v>
      </c>
      <c r="D18" s="207">
        <f>D19+D40+D46</f>
        <v>23970</v>
      </c>
      <c r="E18" s="208">
        <f>SUM(E19,E35,E39:E40,E46)</f>
        <v>3015</v>
      </c>
    </row>
    <row r="19" s="176" customFormat="1" customHeight="1" spans="1:5">
      <c r="A19" s="209">
        <v>21208</v>
      </c>
      <c r="B19" s="146" t="s">
        <v>832</v>
      </c>
      <c r="C19" s="207">
        <f>C34</f>
        <v>23450</v>
      </c>
      <c r="D19" s="207">
        <f>D34</f>
        <v>23450</v>
      </c>
      <c r="E19" s="208">
        <f>SUM(E20:E34)</f>
        <v>2967</v>
      </c>
    </row>
    <row r="20" s="176" customFormat="1" ht="17.25" customHeight="1" spans="1:5">
      <c r="A20" s="211">
        <v>2120801</v>
      </c>
      <c r="B20" s="147" t="s">
        <v>833</v>
      </c>
      <c r="C20" s="207"/>
      <c r="D20" s="210"/>
      <c r="E20" s="208">
        <v>0</v>
      </c>
    </row>
    <row r="21" s="176" customFormat="1" ht="17.25" customHeight="1" spans="1:5">
      <c r="A21" s="211">
        <v>2120802</v>
      </c>
      <c r="B21" s="147" t="s">
        <v>834</v>
      </c>
      <c r="C21" s="207"/>
      <c r="D21" s="210"/>
      <c r="E21" s="208">
        <v>0</v>
      </c>
    </row>
    <row r="22" s="176" customFormat="1" ht="17.25" customHeight="1" spans="1:5">
      <c r="A22" s="211">
        <v>2120803</v>
      </c>
      <c r="B22" s="147" t="s">
        <v>835</v>
      </c>
      <c r="C22" s="207"/>
      <c r="D22" s="210"/>
      <c r="E22" s="208">
        <v>55</v>
      </c>
    </row>
    <row r="23" s="176" customFormat="1" ht="17.25" customHeight="1" spans="1:5">
      <c r="A23" s="211">
        <v>2120804</v>
      </c>
      <c r="B23" s="147" t="s">
        <v>836</v>
      </c>
      <c r="C23" s="207"/>
      <c r="D23" s="210"/>
      <c r="E23" s="208">
        <v>0</v>
      </c>
    </row>
    <row r="24" s="176" customFormat="1" ht="17.25" customHeight="1" spans="1:5">
      <c r="A24" s="211">
        <v>2120805</v>
      </c>
      <c r="B24" s="147" t="s">
        <v>837</v>
      </c>
      <c r="C24" s="207"/>
      <c r="D24" s="210"/>
      <c r="E24" s="208">
        <v>0</v>
      </c>
    </row>
    <row r="25" s="176" customFormat="1" ht="17.25" customHeight="1" spans="1:5">
      <c r="A25" s="211">
        <v>2120806</v>
      </c>
      <c r="B25" s="147" t="s">
        <v>838</v>
      </c>
      <c r="C25" s="207"/>
      <c r="D25" s="210"/>
      <c r="E25" s="208">
        <v>0</v>
      </c>
    </row>
    <row r="26" s="176" customFormat="1" ht="17.25" customHeight="1" spans="1:5">
      <c r="A26" s="211">
        <v>2120807</v>
      </c>
      <c r="B26" s="147" t="s">
        <v>839</v>
      </c>
      <c r="C26" s="207"/>
      <c r="D26" s="210"/>
      <c r="E26" s="208">
        <v>0</v>
      </c>
    </row>
    <row r="27" s="176" customFormat="1" ht="17.25" customHeight="1" spans="1:5">
      <c r="A27" s="211">
        <v>2120809</v>
      </c>
      <c r="B27" s="147" t="s">
        <v>840</v>
      </c>
      <c r="C27" s="207"/>
      <c r="D27" s="210"/>
      <c r="E27" s="208">
        <v>0</v>
      </c>
    </row>
    <row r="28" s="176" customFormat="1" ht="17.25" customHeight="1" spans="1:5">
      <c r="A28" s="211">
        <v>2120810</v>
      </c>
      <c r="B28" s="147" t="s">
        <v>841</v>
      </c>
      <c r="C28" s="207"/>
      <c r="D28" s="210"/>
      <c r="E28" s="208">
        <v>82</v>
      </c>
    </row>
    <row r="29" s="176" customFormat="1" ht="17.25" customHeight="1" spans="1:5">
      <c r="A29" s="211">
        <v>2120811</v>
      </c>
      <c r="B29" s="147" t="s">
        <v>842</v>
      </c>
      <c r="C29" s="207"/>
      <c r="D29" s="210"/>
      <c r="E29" s="208">
        <v>0</v>
      </c>
    </row>
    <row r="30" s="176" customFormat="1" ht="17.25" customHeight="1" spans="1:5">
      <c r="A30" s="211">
        <v>2120813</v>
      </c>
      <c r="B30" s="147" t="s">
        <v>536</v>
      </c>
      <c r="C30" s="207"/>
      <c r="D30" s="210"/>
      <c r="E30" s="208">
        <v>0</v>
      </c>
    </row>
    <row r="31" s="176" customFormat="1" ht="17.25" customHeight="1" spans="1:5">
      <c r="A31" s="211">
        <v>2120814</v>
      </c>
      <c r="B31" s="147" t="s">
        <v>843</v>
      </c>
      <c r="C31" s="207"/>
      <c r="D31" s="210"/>
      <c r="E31" s="208">
        <v>0</v>
      </c>
    </row>
    <row r="32" s="176" customFormat="1" ht="17.25" customHeight="1" spans="1:5">
      <c r="A32" s="211">
        <v>2120815</v>
      </c>
      <c r="B32" s="147" t="s">
        <v>844</v>
      </c>
      <c r="C32" s="207"/>
      <c r="D32" s="210"/>
      <c r="E32" s="208">
        <v>0</v>
      </c>
    </row>
    <row r="33" s="176" customFormat="1" ht="17.25" customHeight="1" spans="1:5">
      <c r="A33" s="211">
        <v>2120816</v>
      </c>
      <c r="B33" s="147" t="s">
        <v>845</v>
      </c>
      <c r="C33" s="207"/>
      <c r="D33" s="210"/>
      <c r="E33" s="208">
        <v>0</v>
      </c>
    </row>
    <row r="34" s="176" customFormat="1" ht="17.25" customHeight="1" spans="1:5">
      <c r="A34" s="211">
        <v>2120899</v>
      </c>
      <c r="B34" s="147" t="s">
        <v>846</v>
      </c>
      <c r="C34" s="207">
        <v>23450</v>
      </c>
      <c r="D34" s="210">
        <v>23450</v>
      </c>
      <c r="E34" s="208">
        <v>2830</v>
      </c>
    </row>
    <row r="35" s="176" customFormat="1" ht="17.25" customHeight="1" spans="1:5">
      <c r="A35" s="209">
        <v>21210</v>
      </c>
      <c r="B35" s="146" t="s">
        <v>847</v>
      </c>
      <c r="C35" s="207"/>
      <c r="D35" s="210"/>
      <c r="E35" s="208">
        <f>SUM(E36:E38)</f>
        <v>0</v>
      </c>
    </row>
    <row r="36" s="176" customFormat="1" ht="17.25" customHeight="1" spans="1:5">
      <c r="A36" s="211">
        <v>2121001</v>
      </c>
      <c r="B36" s="147" t="s">
        <v>833</v>
      </c>
      <c r="C36" s="207"/>
      <c r="D36" s="210"/>
      <c r="E36" s="208">
        <v>0</v>
      </c>
    </row>
    <row r="37" s="176" customFormat="1" ht="17.25" customHeight="1" spans="1:5">
      <c r="A37" s="211">
        <v>2121002</v>
      </c>
      <c r="B37" s="147" t="s">
        <v>834</v>
      </c>
      <c r="C37" s="207"/>
      <c r="D37" s="210"/>
      <c r="E37" s="208">
        <v>0</v>
      </c>
    </row>
    <row r="38" s="176" customFormat="1" ht="17.25" customHeight="1" spans="1:5">
      <c r="A38" s="211">
        <v>2121099</v>
      </c>
      <c r="B38" s="147" t="s">
        <v>848</v>
      </c>
      <c r="C38" s="207"/>
      <c r="D38" s="210"/>
      <c r="E38" s="208">
        <v>0</v>
      </c>
    </row>
    <row r="39" s="176" customFormat="1" ht="17.25" customHeight="1" spans="1:5">
      <c r="A39" s="209">
        <v>21211</v>
      </c>
      <c r="B39" s="146" t="s">
        <v>849</v>
      </c>
      <c r="C39" s="207"/>
      <c r="D39" s="207"/>
      <c r="E39" s="208">
        <v>0</v>
      </c>
    </row>
    <row r="40" s="176" customFormat="1" ht="17.25" customHeight="1" spans="1:5">
      <c r="A40" s="209">
        <v>21213</v>
      </c>
      <c r="B40" s="146" t="s">
        <v>850</v>
      </c>
      <c r="C40" s="207">
        <v>300</v>
      </c>
      <c r="D40" s="207">
        <f>D45</f>
        <v>300</v>
      </c>
      <c r="E40" s="208">
        <f>SUM(E41:E45)</f>
        <v>48</v>
      </c>
    </row>
    <row r="41" s="176" customFormat="1" ht="17.25" customHeight="1" spans="1:5">
      <c r="A41" s="211">
        <v>2121301</v>
      </c>
      <c r="B41" s="147" t="s">
        <v>851</v>
      </c>
      <c r="C41" s="207"/>
      <c r="D41" s="210"/>
      <c r="E41" s="208">
        <v>0</v>
      </c>
    </row>
    <row r="42" s="176" customFormat="1" ht="17.25" customHeight="1" spans="1:5">
      <c r="A42" s="211">
        <v>2121302</v>
      </c>
      <c r="B42" s="147" t="s">
        <v>852</v>
      </c>
      <c r="C42" s="207"/>
      <c r="D42" s="210"/>
      <c r="E42" s="208">
        <v>0</v>
      </c>
    </row>
    <row r="43" s="176" customFormat="1" ht="17.25" customHeight="1" spans="1:5">
      <c r="A43" s="211">
        <v>2121303</v>
      </c>
      <c r="B43" s="147" t="s">
        <v>853</v>
      </c>
      <c r="C43" s="207"/>
      <c r="D43" s="210"/>
      <c r="E43" s="208">
        <v>0</v>
      </c>
    </row>
    <row r="44" s="176" customFormat="1" ht="17.25" customHeight="1" spans="1:5">
      <c r="A44" s="211">
        <v>2121304</v>
      </c>
      <c r="B44" s="147" t="s">
        <v>854</v>
      </c>
      <c r="C44" s="207"/>
      <c r="D44" s="210"/>
      <c r="E44" s="208">
        <v>0</v>
      </c>
    </row>
    <row r="45" s="176" customFormat="1" ht="17.25" customHeight="1" spans="1:5">
      <c r="A45" s="211">
        <v>2121399</v>
      </c>
      <c r="B45" s="147" t="s">
        <v>855</v>
      </c>
      <c r="C45" s="207">
        <v>300</v>
      </c>
      <c r="D45" s="210">
        <v>300</v>
      </c>
      <c r="E45" s="208">
        <v>48</v>
      </c>
    </row>
    <row r="46" s="176" customFormat="1" ht="17.25" customHeight="1" spans="1:5">
      <c r="A46" s="211">
        <v>21214</v>
      </c>
      <c r="B46" s="146" t="s">
        <v>856</v>
      </c>
      <c r="C46" s="207">
        <f>C47</f>
        <v>220</v>
      </c>
      <c r="D46" s="210">
        <v>220</v>
      </c>
      <c r="E46" s="208">
        <f>SUM(E47:E49)</f>
        <v>0</v>
      </c>
    </row>
    <row r="47" s="176" customFormat="1" ht="17.25" customHeight="1" spans="1:5">
      <c r="A47" s="211">
        <v>2121401</v>
      </c>
      <c r="B47" s="147" t="s">
        <v>857</v>
      </c>
      <c r="C47" s="210">
        <v>220</v>
      </c>
      <c r="D47" s="210">
        <v>220</v>
      </c>
      <c r="E47" s="208">
        <v>0</v>
      </c>
    </row>
    <row r="48" s="176" customFormat="1" ht="17.25" customHeight="1" spans="1:5">
      <c r="A48" s="211">
        <v>2121402</v>
      </c>
      <c r="B48" s="147" t="s">
        <v>858</v>
      </c>
      <c r="C48" s="207"/>
      <c r="D48" s="210"/>
      <c r="E48" s="208">
        <v>0</v>
      </c>
    </row>
    <row r="49" s="176" customFormat="1" ht="17.25" customHeight="1" spans="1:5">
      <c r="A49" s="211">
        <v>2121499</v>
      </c>
      <c r="B49" s="147" t="s">
        <v>859</v>
      </c>
      <c r="C49" s="207"/>
      <c r="D49" s="210"/>
      <c r="E49" s="208">
        <v>0</v>
      </c>
    </row>
    <row r="50" s="176" customFormat="1" ht="17.25" customHeight="1" spans="1:5">
      <c r="A50" s="209">
        <v>229</v>
      </c>
      <c r="B50" s="146" t="s">
        <v>645</v>
      </c>
      <c r="C50" s="207">
        <f>C56+C69</f>
        <v>5622</v>
      </c>
      <c r="D50" s="207">
        <f>D51+D56+D69</f>
        <v>22422</v>
      </c>
      <c r="E50" s="208">
        <f>SUM(E51,E55:E56)</f>
        <v>14332</v>
      </c>
    </row>
    <row r="51" s="176" customFormat="1" ht="17.25" customHeight="1" spans="1:5">
      <c r="A51" s="209">
        <v>22904</v>
      </c>
      <c r="B51" s="146" t="s">
        <v>948</v>
      </c>
      <c r="C51" s="207"/>
      <c r="D51" s="207">
        <f>D53</f>
        <v>16800</v>
      </c>
      <c r="E51" s="208">
        <f>SUM(E52:E54)</f>
        <v>12842</v>
      </c>
    </row>
    <row r="52" s="176" customFormat="1" ht="17.25" customHeight="1" spans="1:5">
      <c r="A52" s="211">
        <v>2290401</v>
      </c>
      <c r="B52" s="147" t="s">
        <v>949</v>
      </c>
      <c r="C52" s="207"/>
      <c r="D52" s="207"/>
      <c r="E52" s="208">
        <v>0</v>
      </c>
    </row>
    <row r="53" s="176" customFormat="1" ht="17.25" customHeight="1" spans="1:5">
      <c r="A53" s="211">
        <v>2290402</v>
      </c>
      <c r="B53" s="147" t="s">
        <v>950</v>
      </c>
      <c r="C53" s="207"/>
      <c r="D53" s="207">
        <v>16800</v>
      </c>
      <c r="E53" s="208">
        <v>12842</v>
      </c>
    </row>
    <row r="54" s="176" customFormat="1" ht="17.25" customHeight="1" spans="1:5">
      <c r="A54" s="211">
        <v>2290403</v>
      </c>
      <c r="B54" s="147" t="s">
        <v>951</v>
      </c>
      <c r="C54" s="207"/>
      <c r="D54" s="207"/>
      <c r="E54" s="208">
        <v>0</v>
      </c>
    </row>
    <row r="55" s="176" customFormat="1" ht="17.25" customHeight="1" spans="1:5">
      <c r="A55" s="209">
        <v>22909</v>
      </c>
      <c r="B55" s="146" t="s">
        <v>961</v>
      </c>
      <c r="C55" s="207"/>
      <c r="D55" s="207"/>
      <c r="E55" s="208">
        <v>0</v>
      </c>
    </row>
    <row r="56" s="176" customFormat="1" ht="17.25" customHeight="1" spans="1:5">
      <c r="A56" s="209">
        <v>22960</v>
      </c>
      <c r="B56" s="146" t="s">
        <v>962</v>
      </c>
      <c r="C56" s="207">
        <f>SUM(C57:C66)</f>
        <v>1205</v>
      </c>
      <c r="D56" s="207">
        <f>SUM(D57:D66)</f>
        <v>1205</v>
      </c>
      <c r="E56" s="208">
        <f>SUM(E57:E67)</f>
        <v>1490</v>
      </c>
    </row>
    <row r="57" s="176" customFormat="1" ht="17.25" customHeight="1" spans="1:5">
      <c r="A57" s="211">
        <v>2296001</v>
      </c>
      <c r="B57" s="147" t="s">
        <v>963</v>
      </c>
      <c r="C57" s="207"/>
      <c r="D57" s="207"/>
      <c r="E57" s="208">
        <v>0</v>
      </c>
    </row>
    <row r="58" s="176" customFormat="1" ht="17.25" customHeight="1" spans="1:5">
      <c r="A58" s="211">
        <v>2296002</v>
      </c>
      <c r="B58" s="147" t="s">
        <v>964</v>
      </c>
      <c r="C58" s="207">
        <v>1060</v>
      </c>
      <c r="D58" s="207">
        <v>1060</v>
      </c>
      <c r="E58" s="208">
        <v>1273</v>
      </c>
    </row>
    <row r="59" s="176" customFormat="1" ht="17.25" customHeight="1" spans="1:5">
      <c r="A59" s="211">
        <v>2296003</v>
      </c>
      <c r="B59" s="147" t="s">
        <v>965</v>
      </c>
      <c r="C59" s="207">
        <v>50</v>
      </c>
      <c r="D59" s="207">
        <v>50</v>
      </c>
      <c r="E59" s="208">
        <v>82</v>
      </c>
    </row>
    <row r="60" s="176" customFormat="1" ht="17.25" customHeight="1" spans="1:5">
      <c r="A60" s="211">
        <v>2296004</v>
      </c>
      <c r="B60" s="147" t="s">
        <v>966</v>
      </c>
      <c r="C60" s="207"/>
      <c r="D60" s="207"/>
      <c r="E60" s="208">
        <v>9</v>
      </c>
    </row>
    <row r="61" s="176" customFormat="1" ht="17.25" customHeight="1" spans="1:5">
      <c r="A61" s="211">
        <v>2296005</v>
      </c>
      <c r="B61" s="147" t="s">
        <v>967</v>
      </c>
      <c r="C61" s="207"/>
      <c r="D61" s="207"/>
      <c r="E61" s="208">
        <v>0</v>
      </c>
    </row>
    <row r="62" s="176" customFormat="1" ht="17.25" customHeight="1" spans="1:5">
      <c r="A62" s="211">
        <v>2296006</v>
      </c>
      <c r="B62" s="147" t="s">
        <v>968</v>
      </c>
      <c r="C62" s="207">
        <v>30</v>
      </c>
      <c r="D62" s="207">
        <v>30</v>
      </c>
      <c r="E62" s="208">
        <v>27</v>
      </c>
    </row>
    <row r="63" s="176" customFormat="1" ht="17.25" customHeight="1" spans="1:5">
      <c r="A63" s="211">
        <v>2296010</v>
      </c>
      <c r="B63" s="147" t="s">
        <v>969</v>
      </c>
      <c r="C63" s="207"/>
      <c r="D63" s="207"/>
      <c r="E63" s="208">
        <v>0</v>
      </c>
    </row>
    <row r="64" s="176" customFormat="1" ht="17.25" customHeight="1" spans="1:5">
      <c r="A64" s="211">
        <v>2296011</v>
      </c>
      <c r="B64" s="147" t="s">
        <v>1038</v>
      </c>
      <c r="C64" s="207"/>
      <c r="D64" s="207"/>
      <c r="E64" s="208">
        <v>0</v>
      </c>
    </row>
    <row r="65" s="176" customFormat="1" ht="17.25" customHeight="1" spans="1:5">
      <c r="A65" s="211">
        <v>2296012</v>
      </c>
      <c r="B65" s="147" t="s">
        <v>971</v>
      </c>
      <c r="C65" s="207"/>
      <c r="D65" s="207"/>
      <c r="E65" s="208">
        <v>0</v>
      </c>
    </row>
    <row r="66" s="176" customFormat="1" ht="17.25" customHeight="1" spans="1:5">
      <c r="A66" s="211">
        <v>2296013</v>
      </c>
      <c r="B66" s="147" t="s">
        <v>972</v>
      </c>
      <c r="C66" s="207">
        <v>65</v>
      </c>
      <c r="D66" s="207">
        <v>65</v>
      </c>
      <c r="E66" s="208">
        <v>67</v>
      </c>
    </row>
    <row r="67" s="176" customFormat="1" ht="17.25" customHeight="1" spans="1:5">
      <c r="A67" s="211">
        <v>2296099</v>
      </c>
      <c r="B67" s="147" t="s">
        <v>973</v>
      </c>
      <c r="C67" s="207"/>
      <c r="D67" s="207"/>
      <c r="E67" s="208">
        <v>32</v>
      </c>
    </row>
    <row r="68" s="176" customFormat="1" ht="17.25" customHeight="1" spans="1:5">
      <c r="A68" s="209">
        <v>232</v>
      </c>
      <c r="B68" s="146" t="s">
        <v>576</v>
      </c>
      <c r="C68" s="207">
        <v>4417</v>
      </c>
      <c r="D68" s="207"/>
      <c r="E68" s="208">
        <f>E69</f>
        <v>4314</v>
      </c>
    </row>
    <row r="69" s="176" customFormat="1" ht="17.25" customHeight="1" spans="1:5">
      <c r="A69" s="209">
        <v>23204</v>
      </c>
      <c r="B69" s="146" t="s">
        <v>974</v>
      </c>
      <c r="C69" s="207">
        <f>SUM(C70:C84)</f>
        <v>4417</v>
      </c>
      <c r="D69" s="207">
        <v>4417</v>
      </c>
      <c r="E69" s="208">
        <f>SUM(E70:E84)</f>
        <v>4314</v>
      </c>
    </row>
    <row r="70" s="176" customFormat="1" ht="17.25" customHeight="1" spans="1:5">
      <c r="A70" s="211">
        <v>2320401</v>
      </c>
      <c r="B70" s="147" t="s">
        <v>975</v>
      </c>
      <c r="C70" s="207"/>
      <c r="D70" s="207"/>
      <c r="E70" s="208">
        <v>0</v>
      </c>
    </row>
    <row r="71" s="176" customFormat="1" ht="17.25" customHeight="1" spans="1:5">
      <c r="A71" s="211">
        <v>2320405</v>
      </c>
      <c r="B71" s="147" t="s">
        <v>976</v>
      </c>
      <c r="C71" s="207"/>
      <c r="D71" s="207"/>
      <c r="E71" s="208">
        <v>0</v>
      </c>
    </row>
    <row r="72" s="176" customFormat="1" ht="17.25" customHeight="1" spans="1:5">
      <c r="A72" s="211">
        <v>2320411</v>
      </c>
      <c r="B72" s="147" t="s">
        <v>977</v>
      </c>
      <c r="C72" s="207"/>
      <c r="D72" s="207"/>
      <c r="E72" s="208">
        <v>653</v>
      </c>
    </row>
    <row r="73" s="176" customFormat="1" ht="17.25" customHeight="1" spans="1:5">
      <c r="A73" s="211">
        <v>2320413</v>
      </c>
      <c r="B73" s="147" t="s">
        <v>978</v>
      </c>
      <c r="C73" s="207"/>
      <c r="D73" s="207"/>
      <c r="E73" s="208">
        <v>0</v>
      </c>
    </row>
    <row r="74" s="176" customFormat="1" ht="17.25" customHeight="1" spans="1:5">
      <c r="A74" s="211">
        <v>2320414</v>
      </c>
      <c r="B74" s="147" t="s">
        <v>979</v>
      </c>
      <c r="C74" s="207"/>
      <c r="D74" s="207"/>
      <c r="E74" s="208">
        <v>0</v>
      </c>
    </row>
    <row r="75" s="176" customFormat="1" ht="17.25" customHeight="1" spans="1:5">
      <c r="A75" s="211">
        <v>2320416</v>
      </c>
      <c r="B75" s="147" t="s">
        <v>980</v>
      </c>
      <c r="C75" s="207"/>
      <c r="D75" s="207"/>
      <c r="E75" s="208">
        <v>0</v>
      </c>
    </row>
    <row r="76" s="176" customFormat="1" ht="17.25" customHeight="1" spans="1:5">
      <c r="A76" s="211">
        <v>2320417</v>
      </c>
      <c r="B76" s="147" t="s">
        <v>981</v>
      </c>
      <c r="C76" s="207"/>
      <c r="D76" s="207"/>
      <c r="E76" s="208">
        <v>0</v>
      </c>
    </row>
    <row r="77" s="176" customFormat="1" ht="17.25" customHeight="1" spans="1:5">
      <c r="A77" s="211">
        <v>2320418</v>
      </c>
      <c r="B77" s="147" t="s">
        <v>982</v>
      </c>
      <c r="C77" s="207"/>
      <c r="D77" s="207"/>
      <c r="E77" s="208">
        <v>0</v>
      </c>
    </row>
    <row r="78" s="176" customFormat="1" ht="17.25" customHeight="1" spans="1:5">
      <c r="A78" s="211">
        <v>2320419</v>
      </c>
      <c r="B78" s="147" t="s">
        <v>983</v>
      </c>
      <c r="C78" s="207"/>
      <c r="D78" s="207"/>
      <c r="E78" s="208">
        <v>0</v>
      </c>
    </row>
    <row r="79" s="176" customFormat="1" ht="17.25" customHeight="1" spans="1:5">
      <c r="A79" s="211">
        <v>2320420</v>
      </c>
      <c r="B79" s="147" t="s">
        <v>984</v>
      </c>
      <c r="C79" s="207"/>
      <c r="D79" s="207"/>
      <c r="E79" s="208">
        <v>0</v>
      </c>
    </row>
    <row r="80" s="176" customFormat="1" ht="17.25" customHeight="1" spans="1:5">
      <c r="A80" s="211">
        <v>2320431</v>
      </c>
      <c r="B80" s="147" t="s">
        <v>985</v>
      </c>
      <c r="C80" s="207"/>
      <c r="D80" s="207"/>
      <c r="E80" s="208">
        <v>283</v>
      </c>
    </row>
    <row r="81" s="176" customFormat="1" ht="17.25" customHeight="1" spans="1:5">
      <c r="A81" s="211">
        <v>2320432</v>
      </c>
      <c r="B81" s="147" t="s">
        <v>986</v>
      </c>
      <c r="C81" s="207"/>
      <c r="D81" s="207"/>
      <c r="E81" s="208">
        <v>0</v>
      </c>
    </row>
    <row r="82" s="176" customFormat="1" ht="17.25" customHeight="1" spans="1:5">
      <c r="A82" s="211">
        <v>2320433</v>
      </c>
      <c r="B82" s="147" t="s">
        <v>987</v>
      </c>
      <c r="C82" s="207"/>
      <c r="D82" s="207"/>
      <c r="E82" s="208">
        <v>0</v>
      </c>
    </row>
    <row r="83" s="176" customFormat="1" ht="17.25" customHeight="1" spans="1:5">
      <c r="A83" s="211">
        <v>2320498</v>
      </c>
      <c r="B83" s="147" t="s">
        <v>988</v>
      </c>
      <c r="C83" s="207">
        <v>4417</v>
      </c>
      <c r="D83" s="207">
        <v>4417</v>
      </c>
      <c r="E83" s="208">
        <v>3378</v>
      </c>
    </row>
    <row r="84" s="176" customFormat="1" ht="17.25" customHeight="1" spans="1:5">
      <c r="A84" s="211">
        <v>2320499</v>
      </c>
      <c r="B84" s="147" t="s">
        <v>989</v>
      </c>
      <c r="C84" s="207"/>
      <c r="D84" s="207"/>
      <c r="E84" s="208">
        <v>0</v>
      </c>
    </row>
    <row r="85" s="176" customFormat="1" ht="17.25" customHeight="1" spans="1:5">
      <c r="A85" s="209">
        <v>234</v>
      </c>
      <c r="B85" s="145" t="s">
        <v>1007</v>
      </c>
      <c r="C85" s="207"/>
      <c r="D85" s="207"/>
      <c r="E85" s="208">
        <f>SUM(E86,E99)</f>
        <v>0</v>
      </c>
    </row>
    <row r="86" s="176" customFormat="1" ht="17.25" customHeight="1" spans="1:5">
      <c r="A86" s="209">
        <v>23401</v>
      </c>
      <c r="B86" s="145" t="s">
        <v>607</v>
      </c>
      <c r="C86" s="207"/>
      <c r="D86" s="207"/>
      <c r="E86" s="208">
        <f>SUM(E87:E98)</f>
        <v>0</v>
      </c>
    </row>
    <row r="87" s="176" customFormat="1" ht="17.25" customHeight="1" spans="1:5">
      <c r="A87" s="211">
        <v>2340101</v>
      </c>
      <c r="B87" s="143" t="s">
        <v>1008</v>
      </c>
      <c r="C87" s="207"/>
      <c r="D87" s="207"/>
      <c r="E87" s="208">
        <v>0</v>
      </c>
    </row>
    <row r="88" s="176" customFormat="1" ht="17.25" customHeight="1" spans="1:5">
      <c r="A88" s="211">
        <v>2340102</v>
      </c>
      <c r="B88" s="143" t="s">
        <v>1009</v>
      </c>
      <c r="C88" s="207"/>
      <c r="D88" s="207"/>
      <c r="E88" s="208">
        <v>0</v>
      </c>
    </row>
    <row r="89" s="176" customFormat="1" ht="17.25" customHeight="1" spans="1:5">
      <c r="A89" s="211">
        <v>2340103</v>
      </c>
      <c r="B89" s="143" t="s">
        <v>1010</v>
      </c>
      <c r="C89" s="207"/>
      <c r="D89" s="207"/>
      <c r="E89" s="208">
        <v>0</v>
      </c>
    </row>
    <row r="90" s="176" customFormat="1" ht="17.25" customHeight="1" spans="1:5">
      <c r="A90" s="211">
        <v>2340104</v>
      </c>
      <c r="B90" s="143" t="s">
        <v>1011</v>
      </c>
      <c r="C90" s="207"/>
      <c r="D90" s="207"/>
      <c r="E90" s="208">
        <v>0</v>
      </c>
    </row>
    <row r="91" s="176" customFormat="1" ht="17.25" customHeight="1" spans="1:5">
      <c r="A91" s="211">
        <v>2340105</v>
      </c>
      <c r="B91" s="143" t="s">
        <v>1012</v>
      </c>
      <c r="C91" s="207"/>
      <c r="D91" s="207"/>
      <c r="E91" s="208">
        <v>0</v>
      </c>
    </row>
    <row r="92" s="176" customFormat="1" ht="17.25" customHeight="1" spans="1:5">
      <c r="A92" s="211">
        <v>2340106</v>
      </c>
      <c r="B92" s="143" t="s">
        <v>1013</v>
      </c>
      <c r="C92" s="207"/>
      <c r="D92" s="207"/>
      <c r="E92" s="208">
        <v>0</v>
      </c>
    </row>
    <row r="93" s="176" customFormat="1" ht="17.25" customHeight="1" spans="1:5">
      <c r="A93" s="211">
        <v>2340107</v>
      </c>
      <c r="B93" s="143" t="s">
        <v>1014</v>
      </c>
      <c r="C93" s="207"/>
      <c r="D93" s="207"/>
      <c r="E93" s="208">
        <v>0</v>
      </c>
    </row>
    <row r="94" s="176" customFormat="1" ht="17.25" customHeight="1" spans="1:5">
      <c r="A94" s="211">
        <v>2340108</v>
      </c>
      <c r="B94" s="143" t="s">
        <v>1015</v>
      </c>
      <c r="C94" s="207"/>
      <c r="D94" s="207"/>
      <c r="E94" s="208">
        <v>0</v>
      </c>
    </row>
    <row r="95" s="176" customFormat="1" ht="17.25" customHeight="1" spans="1:5">
      <c r="A95" s="211">
        <v>2340109</v>
      </c>
      <c r="B95" s="143" t="s">
        <v>1016</v>
      </c>
      <c r="C95" s="207"/>
      <c r="D95" s="207"/>
      <c r="E95" s="208">
        <v>0</v>
      </c>
    </row>
    <row r="96" s="176" customFormat="1" customHeight="1" spans="1:5">
      <c r="A96" s="211">
        <v>2340110</v>
      </c>
      <c r="B96" s="143" t="s">
        <v>1017</v>
      </c>
      <c r="C96" s="207"/>
      <c r="D96" s="207"/>
      <c r="E96" s="208">
        <v>0</v>
      </c>
    </row>
    <row r="97" s="176" customFormat="1" ht="17.25" customHeight="1" spans="1:5">
      <c r="A97" s="211">
        <v>2340111</v>
      </c>
      <c r="B97" s="143" t="s">
        <v>1018</v>
      </c>
      <c r="C97" s="207"/>
      <c r="D97" s="207"/>
      <c r="E97" s="208">
        <v>0</v>
      </c>
    </row>
    <row r="98" s="176" customFormat="1" ht="17.25" customHeight="1" spans="1:5">
      <c r="A98" s="211">
        <v>2340199</v>
      </c>
      <c r="B98" s="143" t="s">
        <v>1019</v>
      </c>
      <c r="C98" s="207"/>
      <c r="D98" s="207"/>
      <c r="E98" s="208">
        <v>0</v>
      </c>
    </row>
    <row r="99" s="176" customFormat="1" ht="17.25" customHeight="1" spans="1:5">
      <c r="A99" s="209">
        <v>23402</v>
      </c>
      <c r="B99" s="145" t="s">
        <v>1020</v>
      </c>
      <c r="C99" s="207"/>
      <c r="D99" s="207"/>
      <c r="E99" s="208">
        <f>SUM(E100:E105)</f>
        <v>0</v>
      </c>
    </row>
    <row r="100" s="176" customFormat="1" ht="17.25" customHeight="1" spans="1:5">
      <c r="A100" s="211">
        <v>2340201</v>
      </c>
      <c r="B100" s="143" t="s">
        <v>1021</v>
      </c>
      <c r="C100" s="207"/>
      <c r="D100" s="207"/>
      <c r="E100" s="208">
        <v>0</v>
      </c>
    </row>
    <row r="101" s="176" customFormat="1" ht="17.25" customHeight="1" spans="1:5">
      <c r="A101" s="211">
        <v>2340202</v>
      </c>
      <c r="B101" s="143" t="s">
        <v>1022</v>
      </c>
      <c r="C101" s="207"/>
      <c r="D101" s="207"/>
      <c r="E101" s="208">
        <v>0</v>
      </c>
    </row>
    <row r="102" s="176" customFormat="1" ht="17.25" customHeight="1" spans="1:5">
      <c r="A102" s="211">
        <v>2340203</v>
      </c>
      <c r="B102" s="143" t="s">
        <v>1023</v>
      </c>
      <c r="C102" s="207"/>
      <c r="D102" s="207"/>
      <c r="E102" s="208">
        <v>0</v>
      </c>
    </row>
    <row r="103" s="176" customFormat="1" ht="17.25" customHeight="1" spans="1:5">
      <c r="A103" s="211">
        <v>2340204</v>
      </c>
      <c r="B103" s="143" t="s">
        <v>1024</v>
      </c>
      <c r="C103" s="207"/>
      <c r="D103" s="207"/>
      <c r="E103" s="208">
        <v>0</v>
      </c>
    </row>
    <row r="104" s="176" customFormat="1" ht="17.25" customHeight="1" spans="1:5">
      <c r="A104" s="211">
        <v>2340205</v>
      </c>
      <c r="B104" s="143" t="s">
        <v>1025</v>
      </c>
      <c r="C104" s="207"/>
      <c r="D104" s="207"/>
      <c r="E104" s="208">
        <v>0</v>
      </c>
    </row>
    <row r="105" s="176" customFormat="1" ht="17.25" customHeight="1" spans="1:5">
      <c r="A105" s="211">
        <v>2340299</v>
      </c>
      <c r="B105" s="143" t="s">
        <v>1026</v>
      </c>
      <c r="C105" s="207"/>
      <c r="D105" s="207"/>
      <c r="E105" s="208">
        <v>0</v>
      </c>
    </row>
    <row r="106" s="176" customFormat="1" ht="17.25" customHeight="1" spans="3:4">
      <c r="C106" s="201"/>
      <c r="D106" s="201"/>
    </row>
    <row r="107" s="176" customFormat="1" ht="17.25" customHeight="1" spans="3:4">
      <c r="C107" s="201"/>
      <c r="D107" s="201"/>
    </row>
    <row r="108" s="176" customFormat="1" ht="17.25" customHeight="1" spans="3:4">
      <c r="C108" s="201"/>
      <c r="D108" s="201"/>
    </row>
    <row r="109" s="176" customFormat="1" ht="17.25" customHeight="1" spans="3:4">
      <c r="C109" s="201"/>
      <c r="D109" s="201"/>
    </row>
    <row r="110" s="176" customFormat="1" ht="17.25" customHeight="1" spans="3:4">
      <c r="C110" s="201"/>
      <c r="D110" s="201"/>
    </row>
    <row r="111" s="176" customFormat="1" ht="17.25" customHeight="1" spans="3:4">
      <c r="C111" s="201"/>
      <c r="D111" s="201"/>
    </row>
    <row r="112" s="176" customFormat="1" ht="17.25" customHeight="1" spans="3:4">
      <c r="C112" s="201"/>
      <c r="D112" s="201"/>
    </row>
    <row r="113" s="176" customFormat="1" ht="17.25" customHeight="1" spans="3:4">
      <c r="C113" s="201"/>
      <c r="D113" s="201"/>
    </row>
    <row r="114" s="176" customFormat="1" ht="17.25" customHeight="1" spans="3:4">
      <c r="C114" s="201"/>
      <c r="D114" s="201"/>
    </row>
    <row r="115" s="176" customFormat="1" ht="17.25" customHeight="1" spans="3:4">
      <c r="C115" s="201"/>
      <c r="D115" s="201"/>
    </row>
    <row r="116" s="176" customFormat="1" ht="17.25" customHeight="1" spans="3:4">
      <c r="C116" s="201"/>
      <c r="D116" s="201"/>
    </row>
    <row r="117" s="176" customFormat="1" ht="17.25" customHeight="1" spans="3:4">
      <c r="C117" s="201"/>
      <c r="D117" s="201"/>
    </row>
    <row r="118" s="176" customFormat="1" ht="17.25" customHeight="1" spans="3:4">
      <c r="C118" s="201"/>
      <c r="D118" s="201"/>
    </row>
    <row r="119" s="176" customFormat="1" ht="17.25" customHeight="1" spans="3:4">
      <c r="C119" s="201"/>
      <c r="D119" s="201"/>
    </row>
    <row r="120" s="176" customFormat="1" ht="17.25" customHeight="1" spans="3:4">
      <c r="C120" s="201"/>
      <c r="D120" s="201"/>
    </row>
    <row r="121" s="176" customFormat="1" ht="17.25" customHeight="1" spans="3:4">
      <c r="C121" s="201"/>
      <c r="D121" s="201"/>
    </row>
    <row r="122" s="176" customFormat="1" ht="17.25" customHeight="1" spans="3:4">
      <c r="C122" s="201"/>
      <c r="D122" s="201"/>
    </row>
    <row r="123" s="176" customFormat="1" ht="17.25" customHeight="1" spans="3:4">
      <c r="C123" s="201"/>
      <c r="D123" s="201"/>
    </row>
    <row r="124" s="176" customFormat="1" ht="17.25" customHeight="1" spans="3:4">
      <c r="C124" s="201"/>
      <c r="D124" s="201"/>
    </row>
    <row r="125" s="176" customFormat="1" ht="17.25" customHeight="1" spans="3:4">
      <c r="C125" s="201"/>
      <c r="D125" s="201"/>
    </row>
    <row r="126" s="176" customFormat="1" ht="17.25" customHeight="1" spans="3:4">
      <c r="C126" s="201"/>
      <c r="D126" s="201"/>
    </row>
    <row r="127" s="176" customFormat="1" ht="17.25" customHeight="1" spans="3:4">
      <c r="C127" s="201"/>
      <c r="D127" s="201"/>
    </row>
    <row r="128" s="176" customFormat="1" ht="17.25" customHeight="1" spans="3:4">
      <c r="C128" s="201"/>
      <c r="D128" s="201"/>
    </row>
    <row r="129" s="176" customFormat="1" ht="17.25" customHeight="1" spans="3:4">
      <c r="C129" s="201"/>
      <c r="D129" s="201"/>
    </row>
    <row r="130" s="176" customFormat="1" ht="17.25" customHeight="1" spans="3:4">
      <c r="C130" s="201"/>
      <c r="D130" s="201"/>
    </row>
    <row r="131" s="176" customFormat="1" ht="17.25" customHeight="1" spans="3:4">
      <c r="C131" s="201"/>
      <c r="D131" s="201"/>
    </row>
    <row r="132" s="176" customFormat="1" ht="17.25" customHeight="1" spans="3:4">
      <c r="C132" s="201"/>
      <c r="D132" s="201"/>
    </row>
    <row r="133" s="176" customFormat="1" ht="17.25" customHeight="1" spans="3:4">
      <c r="C133" s="201"/>
      <c r="D133" s="201"/>
    </row>
    <row r="134" s="176" customFormat="1" ht="17.25" customHeight="1" spans="3:4">
      <c r="C134" s="201"/>
      <c r="D134" s="201"/>
    </row>
    <row r="135" s="176" customFormat="1" ht="17.25" customHeight="1" spans="3:4">
      <c r="C135" s="201"/>
      <c r="D135" s="201"/>
    </row>
    <row r="136" s="176" customFormat="1" ht="17.25" customHeight="1" spans="3:4">
      <c r="C136" s="201"/>
      <c r="D136" s="201"/>
    </row>
    <row r="137" s="176" customFormat="1" ht="17.25" customHeight="1" spans="3:4">
      <c r="C137" s="201"/>
      <c r="D137" s="201"/>
    </row>
    <row r="138" s="176" customFormat="1" ht="17.25" customHeight="1" spans="3:4">
      <c r="C138" s="201"/>
      <c r="D138" s="201"/>
    </row>
    <row r="139" s="176" customFormat="1" ht="17.25" customHeight="1" spans="3:4">
      <c r="C139" s="201"/>
      <c r="D139" s="201"/>
    </row>
    <row r="140" s="176" customFormat="1" ht="17.25" customHeight="1" spans="3:4">
      <c r="C140" s="201"/>
      <c r="D140" s="201"/>
    </row>
    <row r="141" s="176" customFormat="1" ht="17.25" customHeight="1" spans="3:4">
      <c r="C141" s="201"/>
      <c r="D141" s="201"/>
    </row>
    <row r="142" s="176" customFormat="1" ht="17.25" customHeight="1" spans="3:4">
      <c r="C142" s="201"/>
      <c r="D142" s="201"/>
    </row>
    <row r="143" s="176" customFormat="1" ht="17.25" customHeight="1" spans="3:4">
      <c r="C143" s="201"/>
      <c r="D143" s="201"/>
    </row>
    <row r="144" s="176" customFormat="1" ht="17.25" customHeight="1" spans="3:4">
      <c r="C144" s="201"/>
      <c r="D144" s="201"/>
    </row>
    <row r="145" s="176" customFormat="1" ht="17.25" customHeight="1" spans="3:4">
      <c r="C145" s="201"/>
      <c r="D145" s="201"/>
    </row>
    <row r="146" s="176" customFormat="1" ht="17.25" customHeight="1" spans="3:4">
      <c r="C146" s="201"/>
      <c r="D146" s="201"/>
    </row>
    <row r="147" s="176" customFormat="1" ht="17.25" customHeight="1" spans="3:4">
      <c r="C147" s="201"/>
      <c r="D147" s="201"/>
    </row>
    <row r="148" s="176" customFormat="1" ht="17.25" customHeight="1" spans="3:4">
      <c r="C148" s="201"/>
      <c r="D148" s="201"/>
    </row>
    <row r="149" s="176" customFormat="1" ht="17.25" customHeight="1" spans="3:4">
      <c r="C149" s="201"/>
      <c r="D149" s="201"/>
    </row>
    <row r="150" s="176" customFormat="1" ht="17.25" customHeight="1" spans="3:4">
      <c r="C150" s="201"/>
      <c r="D150" s="201"/>
    </row>
    <row r="151" s="176" customFormat="1" ht="17.25" customHeight="1" spans="3:4">
      <c r="C151" s="201"/>
      <c r="D151" s="201"/>
    </row>
    <row r="152" s="176" customFormat="1" ht="17.25" customHeight="1" spans="3:4">
      <c r="C152" s="201"/>
      <c r="D152" s="201"/>
    </row>
    <row r="153" s="176" customFormat="1" ht="17.25" customHeight="1" spans="3:4">
      <c r="C153" s="201"/>
      <c r="D153" s="201"/>
    </row>
    <row r="154" s="176" customFormat="1" ht="17.25" customHeight="1" spans="3:4">
      <c r="C154" s="201"/>
      <c r="D154" s="201"/>
    </row>
    <row r="155" s="176" customFormat="1" ht="17.25" customHeight="1" spans="3:4">
      <c r="C155" s="201"/>
      <c r="D155" s="201"/>
    </row>
    <row r="156" s="176" customFormat="1" ht="17.25" customHeight="1" spans="3:4">
      <c r="C156" s="201"/>
      <c r="D156" s="201"/>
    </row>
    <row r="157" s="176" customFormat="1" ht="17.25" customHeight="1" spans="3:4">
      <c r="C157" s="201"/>
      <c r="D157" s="201"/>
    </row>
    <row r="158" s="176" customFormat="1" ht="17.25" customHeight="1" spans="3:4">
      <c r="C158" s="201"/>
      <c r="D158" s="201"/>
    </row>
    <row r="159" s="176" customFormat="1" ht="17.25" customHeight="1" spans="3:4">
      <c r="C159" s="201"/>
      <c r="D159" s="201"/>
    </row>
    <row r="160" s="176" customFormat="1" ht="17.25" customHeight="1" spans="3:4">
      <c r="C160" s="201"/>
      <c r="D160" s="201"/>
    </row>
    <row r="161" s="176" customFormat="1" ht="17.25" customHeight="1" spans="3:4">
      <c r="C161" s="201"/>
      <c r="D161" s="201"/>
    </row>
    <row r="162" s="176" customFormat="1" ht="17.25" customHeight="1" spans="3:4">
      <c r="C162" s="201"/>
      <c r="D162" s="201"/>
    </row>
    <row r="163" s="176" customFormat="1" ht="17.25" customHeight="1" spans="3:4">
      <c r="C163" s="201"/>
      <c r="D163" s="201"/>
    </row>
    <row r="164" s="176" customFormat="1" ht="17.25" customHeight="1" spans="3:4">
      <c r="C164" s="201"/>
      <c r="D164" s="201"/>
    </row>
    <row r="165" s="176" customFormat="1" ht="17.25" customHeight="1" spans="3:4">
      <c r="C165" s="201"/>
      <c r="D165" s="201"/>
    </row>
  </sheetData>
  <mergeCells count="2">
    <mergeCell ref="A1:B1"/>
    <mergeCell ref="B2:E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D6" sqref="D6"/>
    </sheetView>
  </sheetViews>
  <sheetFormatPr defaultColWidth="12.1833333333333" defaultRowHeight="15.55" customHeight="1"/>
  <cols>
    <col min="1" max="2" width="46.7" style="176" customWidth="1"/>
    <col min="3" max="3" width="35" style="176" customWidth="1"/>
    <col min="4" max="4" width="18.9416666666667" style="176" customWidth="1"/>
    <col min="5" max="256" width="12.1833333333333" style="176" customWidth="1"/>
    <col min="257" max="16384" width="12.1833333333333" style="176"/>
  </cols>
  <sheetData>
    <row r="1" s="199" customFormat="1" customHeight="1" spans="1:256">
      <c r="A1" s="176" t="s">
        <v>1039</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c r="DN1" s="176"/>
      <c r="DO1" s="176"/>
      <c r="DP1" s="176"/>
      <c r="DQ1" s="176"/>
      <c r="DR1" s="176"/>
      <c r="DS1" s="176"/>
      <c r="DT1" s="176"/>
      <c r="DU1" s="176"/>
      <c r="DV1" s="176"/>
      <c r="DW1" s="176"/>
      <c r="DX1" s="176"/>
      <c r="DY1" s="176"/>
      <c r="DZ1" s="176"/>
      <c r="EA1" s="176"/>
      <c r="EB1" s="176"/>
      <c r="EC1" s="176"/>
      <c r="ED1" s="176"/>
      <c r="EE1" s="176"/>
      <c r="EF1" s="176"/>
      <c r="EG1" s="176"/>
      <c r="EH1" s="176"/>
      <c r="EI1" s="176"/>
      <c r="EJ1" s="176"/>
      <c r="EK1" s="176"/>
      <c r="EL1" s="176"/>
      <c r="EM1" s="176"/>
      <c r="EN1" s="176"/>
      <c r="EO1" s="176"/>
      <c r="EP1" s="176"/>
      <c r="EQ1" s="176"/>
      <c r="ER1" s="176"/>
      <c r="ES1" s="176"/>
      <c r="ET1" s="176"/>
      <c r="EU1" s="176"/>
      <c r="EV1" s="176"/>
      <c r="EW1" s="176"/>
      <c r="EX1" s="176"/>
      <c r="EY1" s="176"/>
      <c r="EZ1" s="176"/>
      <c r="FA1" s="176"/>
      <c r="FB1" s="176"/>
      <c r="FC1" s="176"/>
      <c r="FD1" s="176"/>
      <c r="FE1" s="176"/>
      <c r="FF1" s="176"/>
      <c r="FG1" s="176"/>
      <c r="FH1" s="176"/>
      <c r="FI1" s="176"/>
      <c r="FJ1" s="176"/>
      <c r="FK1" s="176"/>
      <c r="FL1" s="176"/>
      <c r="FM1" s="176"/>
      <c r="FN1" s="176"/>
      <c r="FO1" s="176"/>
      <c r="FP1" s="176"/>
      <c r="FQ1" s="176"/>
      <c r="FR1" s="176"/>
      <c r="FS1" s="176"/>
      <c r="FT1" s="176"/>
      <c r="FU1" s="176"/>
      <c r="FV1" s="176"/>
      <c r="FW1" s="176"/>
      <c r="FX1" s="176"/>
      <c r="FY1" s="176"/>
      <c r="FZ1" s="176"/>
      <c r="GA1" s="176"/>
      <c r="GB1" s="176"/>
      <c r="GC1" s="176"/>
      <c r="GD1" s="176"/>
      <c r="GE1" s="176"/>
      <c r="GF1" s="176"/>
      <c r="GG1" s="176"/>
      <c r="GH1" s="176"/>
      <c r="GI1" s="176"/>
      <c r="GJ1" s="176"/>
      <c r="GK1" s="176"/>
      <c r="GL1" s="176"/>
      <c r="GM1" s="176"/>
      <c r="GN1" s="176"/>
      <c r="GO1" s="176"/>
      <c r="GP1" s="176"/>
      <c r="GQ1" s="176"/>
      <c r="GR1" s="176"/>
      <c r="GS1" s="176"/>
      <c r="GT1" s="176"/>
      <c r="GU1" s="176"/>
      <c r="GV1" s="176"/>
      <c r="GW1" s="176"/>
      <c r="GX1" s="176"/>
      <c r="GY1" s="176"/>
      <c r="GZ1" s="176"/>
      <c r="HA1" s="176"/>
      <c r="HB1" s="176"/>
      <c r="HC1" s="176"/>
      <c r="HD1" s="176"/>
      <c r="HE1" s="176"/>
      <c r="HF1" s="176"/>
      <c r="HG1" s="176"/>
      <c r="HH1" s="176"/>
      <c r="HI1" s="176"/>
      <c r="HJ1" s="176"/>
      <c r="HK1" s="176"/>
      <c r="HL1" s="176"/>
      <c r="HM1" s="176"/>
      <c r="HN1" s="176"/>
      <c r="HO1" s="176"/>
      <c r="HP1" s="176"/>
      <c r="HQ1" s="176"/>
      <c r="HR1" s="176"/>
      <c r="HS1" s="176"/>
      <c r="HT1" s="176"/>
      <c r="HU1" s="176"/>
      <c r="HV1" s="176"/>
      <c r="HW1" s="176"/>
      <c r="HX1" s="176"/>
      <c r="HY1" s="176"/>
      <c r="HZ1" s="176"/>
      <c r="IA1" s="176"/>
      <c r="IB1" s="176"/>
      <c r="IC1" s="176"/>
      <c r="ID1" s="176"/>
      <c r="IE1" s="176"/>
      <c r="IF1" s="176"/>
      <c r="IG1" s="176"/>
      <c r="IH1" s="176"/>
      <c r="II1" s="176"/>
      <c r="IJ1" s="176"/>
      <c r="IK1" s="176"/>
      <c r="IL1" s="176"/>
      <c r="IM1" s="176"/>
      <c r="IN1" s="176"/>
      <c r="IO1" s="176"/>
      <c r="IP1" s="176"/>
      <c r="IQ1" s="176"/>
      <c r="IR1" s="176"/>
      <c r="IS1" s="176"/>
      <c r="IT1" s="176"/>
      <c r="IU1" s="176"/>
      <c r="IV1" s="176"/>
    </row>
    <row r="2" s="176" customFormat="1" ht="34" customHeight="1" spans="1:4">
      <c r="A2" s="192" t="s">
        <v>1040</v>
      </c>
      <c r="B2" s="192"/>
      <c r="C2" s="193"/>
      <c r="D2" s="193"/>
    </row>
    <row r="3" s="176" customFormat="1" ht="17" customHeight="1" spans="2:4">
      <c r="B3" s="178" t="s">
        <v>2</v>
      </c>
      <c r="C3" s="194"/>
      <c r="D3" s="194"/>
    </row>
    <row r="4" s="176" customFormat="1" ht="30" customHeight="1" spans="1:2">
      <c r="A4" s="200" t="s">
        <v>723</v>
      </c>
      <c r="B4" s="200" t="s">
        <v>4</v>
      </c>
    </row>
    <row r="5" s="176" customFormat="1" ht="30" customHeight="1" spans="1:2">
      <c r="A5" s="200" t="s">
        <v>788</v>
      </c>
      <c r="B5" s="200">
        <v>0</v>
      </c>
    </row>
    <row r="6" s="176" customFormat="1" ht="30" customHeight="1" spans="1:2">
      <c r="A6" s="143" t="s">
        <v>1041</v>
      </c>
      <c r="B6" s="144">
        <v>0</v>
      </c>
    </row>
    <row r="7" s="176" customFormat="1" ht="30" customHeight="1" spans="1:2">
      <c r="A7" s="143" t="s">
        <v>1042</v>
      </c>
      <c r="B7" s="144">
        <v>0</v>
      </c>
    </row>
    <row r="8" s="176" customFormat="1" ht="30" customHeight="1" spans="1:2">
      <c r="A8" s="143" t="s">
        <v>1043</v>
      </c>
      <c r="B8" s="144">
        <v>0</v>
      </c>
    </row>
    <row r="9" s="176" customFormat="1" ht="30" customHeight="1" spans="1:2">
      <c r="A9" s="143" t="s">
        <v>1044</v>
      </c>
      <c r="B9" s="144">
        <v>0</v>
      </c>
    </row>
    <row r="10" s="176" customFormat="1" ht="30" customHeight="1" spans="1:2">
      <c r="A10" s="143" t="s">
        <v>1045</v>
      </c>
      <c r="B10" s="144">
        <v>0</v>
      </c>
    </row>
    <row r="11" s="176" customFormat="1" ht="30" customHeight="1" spans="1:2">
      <c r="A11" s="143" t="s">
        <v>1046</v>
      </c>
      <c r="B11" s="144">
        <v>0</v>
      </c>
    </row>
    <row r="12" s="176" customFormat="1" ht="30" customHeight="1" spans="1:2">
      <c r="A12" s="143" t="s">
        <v>1047</v>
      </c>
      <c r="B12" s="144">
        <v>0</v>
      </c>
    </row>
    <row r="13" s="176" customFormat="1" ht="30" customHeight="1" spans="1:2">
      <c r="A13" s="143" t="s">
        <v>1048</v>
      </c>
      <c r="B13" s="144">
        <v>0</v>
      </c>
    </row>
    <row r="14" s="176" customFormat="1" ht="30" customHeight="1" spans="1:2">
      <c r="A14" s="143" t="s">
        <v>1049</v>
      </c>
      <c r="B14" s="144">
        <v>0</v>
      </c>
    </row>
    <row r="15" s="176" customFormat="1" ht="30" customHeight="1" spans="1:2">
      <c r="A15" s="143" t="s">
        <v>650</v>
      </c>
      <c r="B15" s="144">
        <v>0</v>
      </c>
    </row>
    <row r="16" s="176" customFormat="1" ht="17.25" customHeight="1"/>
    <row r="17" s="176" customFormat="1" ht="17.25" customHeight="1" spans="1:1">
      <c r="A17" s="176" t="s">
        <v>1050</v>
      </c>
    </row>
    <row r="18" s="176" customFormat="1" ht="17.25" customHeight="1"/>
    <row r="19" s="176" customFormat="1" ht="17.25" customHeight="1"/>
    <row r="20" s="176" customFormat="1" ht="17.25" customHeight="1"/>
    <row r="21" s="176" customFormat="1" ht="17.25" customHeight="1"/>
    <row r="22" s="176" customFormat="1" ht="17.25" customHeight="1"/>
    <row r="23" s="176" customFormat="1" ht="17.25" customHeight="1"/>
    <row r="24" s="176" customFormat="1" ht="17.25" customHeight="1"/>
    <row r="25" s="176" customFormat="1" ht="17.25" customHeight="1"/>
    <row r="26" s="176" customFormat="1" ht="17.25" customHeight="1"/>
    <row r="27" s="176" customFormat="1" ht="17.25" customHeight="1"/>
    <row r="28" s="176" customFormat="1" ht="17.25" customHeight="1"/>
    <row r="29" s="176" customFormat="1" ht="17.25" customHeight="1"/>
    <row r="30" s="176" customFormat="1" ht="17.25" customHeight="1"/>
    <row r="31" s="176" customFormat="1" ht="17.25" customHeight="1"/>
    <row r="32" s="176" customFormat="1" ht="17.25" customHeight="1"/>
    <row r="33" s="176" customFormat="1" ht="17" customHeight="1"/>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F12" sqref="F12"/>
    </sheetView>
  </sheetViews>
  <sheetFormatPr defaultColWidth="12.1833333333333" defaultRowHeight="15.55" customHeight="1" outlineLevelCol="3"/>
  <cols>
    <col min="1" max="1" width="41.5" style="176" customWidth="1"/>
    <col min="2" max="2" width="38.1" style="176" customWidth="1"/>
    <col min="3" max="3" width="35" style="176" customWidth="1"/>
    <col min="4" max="4" width="18.9416666666667" style="176" customWidth="1"/>
    <col min="5" max="256" width="12.1833333333333" style="176" customWidth="1"/>
    <col min="257" max="16384" width="12.1833333333333" style="176"/>
  </cols>
  <sheetData>
    <row r="1" customHeight="1" spans="1:1">
      <c r="A1" s="176" t="s">
        <v>1051</v>
      </c>
    </row>
    <row r="2" s="176" customFormat="1" ht="34" customHeight="1" spans="1:4">
      <c r="A2" s="192" t="s">
        <v>1052</v>
      </c>
      <c r="B2" s="192"/>
      <c r="C2" s="192"/>
      <c r="D2" s="193"/>
    </row>
    <row r="3" s="176" customFormat="1" ht="17" customHeight="1" spans="1:4">
      <c r="A3" s="194"/>
      <c r="C3" s="178" t="s">
        <v>2</v>
      </c>
      <c r="D3" s="194"/>
    </row>
    <row r="4" s="176" customFormat="1" ht="26" customHeight="1" spans="1:3">
      <c r="A4" s="195" t="s">
        <v>749</v>
      </c>
      <c r="B4" s="195" t="s">
        <v>1053</v>
      </c>
      <c r="C4" s="195" t="s">
        <v>1054</v>
      </c>
    </row>
    <row r="5" s="176" customFormat="1" ht="26" customHeight="1" spans="1:3">
      <c r="A5" s="196" t="s">
        <v>754</v>
      </c>
      <c r="B5" s="197">
        <v>0</v>
      </c>
      <c r="C5" s="197">
        <v>0</v>
      </c>
    </row>
    <row r="6" s="176" customFormat="1" ht="26" customHeight="1" spans="1:3">
      <c r="A6" s="183"/>
      <c r="B6" s="182"/>
      <c r="C6" s="198"/>
    </row>
    <row r="7" s="176" customFormat="1" ht="17.25" customHeight="1" spans="1:3">
      <c r="A7" s="183"/>
      <c r="B7" s="182"/>
      <c r="C7" s="198"/>
    </row>
    <row r="8" s="176" customFormat="1" ht="17.25" customHeight="1" spans="1:3">
      <c r="A8" s="195" t="s">
        <v>788</v>
      </c>
      <c r="B8" s="197">
        <f>B5</f>
        <v>0</v>
      </c>
      <c r="C8" s="197">
        <f>C5</f>
        <v>0</v>
      </c>
    </row>
    <row r="9" s="176" customFormat="1" ht="17.25" customHeight="1"/>
    <row r="10" s="176" customFormat="1" ht="17.25" customHeight="1" spans="1:1">
      <c r="A10" s="176" t="s">
        <v>1050</v>
      </c>
    </row>
    <row r="11" s="176" customFormat="1" ht="17.25" customHeight="1"/>
    <row r="12" s="176" customFormat="1" ht="17.25" customHeight="1"/>
    <row r="13" s="176" customFormat="1" ht="17.25" customHeight="1"/>
    <row r="14" s="176" customFormat="1" ht="17.25" customHeight="1"/>
    <row r="15" s="176" customFormat="1" ht="17.25" customHeight="1"/>
    <row r="16" s="176" customFormat="1" ht="17.25" customHeight="1"/>
    <row r="17" s="176" customFormat="1" ht="17.25" customHeight="1"/>
    <row r="18" s="176" customFormat="1" ht="17.25" customHeight="1"/>
    <row r="19" s="176" customFormat="1" ht="17.25" customHeight="1"/>
    <row r="20" s="176" customFormat="1" ht="17.25" customHeight="1"/>
    <row r="21" s="176" customFormat="1" ht="17.25" customHeight="1"/>
    <row r="22" s="176" customFormat="1" ht="17.25" customHeight="1"/>
    <row r="23" s="176" customFormat="1" ht="17.25" customHeight="1"/>
    <row r="24" s="176" customFormat="1" ht="17.25" customHeight="1"/>
    <row r="25" s="176" customFormat="1" ht="17.25" customHeight="1"/>
    <row r="26" s="176" customFormat="1" ht="17.25" customHeight="1"/>
    <row r="27" s="176" customFormat="1" ht="17.25" customHeight="1"/>
    <row r="28" s="176" customFormat="1" ht="17.25" customHeight="1"/>
    <row r="29" s="176" customFormat="1" ht="17.25" customHeight="1"/>
    <row r="30" s="176" customFormat="1" ht="17.25" customHeight="1"/>
    <row r="31" s="176" customFormat="1" ht="17.25" customHeight="1"/>
    <row r="32" s="176" customFormat="1" ht="17" customHeight="1"/>
  </sheetData>
  <mergeCells count="1">
    <mergeCell ref="A2:C2"/>
  </mergeCells>
  <conditionalFormatting sqref="A6:B7">
    <cfRule type="cellIs" dxfId="0" priority="2" stopIfTrue="1" operator="equal">
      <formula>0</formula>
    </cfRule>
    <cfRule type="cellIs" dxfId="1" priority="1" stopIfTrue="1" operator="equal">
      <formula>0</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workbookViewId="0">
      <selection activeCell="A1" sqref="$A1:$XFD1048576"/>
    </sheetView>
  </sheetViews>
  <sheetFormatPr defaultColWidth="9" defaultRowHeight="14.25"/>
  <cols>
    <col min="1" max="1" width="22.5" style="299" customWidth="1"/>
    <col min="2" max="3" width="15.125" style="301" customWidth="1"/>
    <col min="4" max="4" width="19.625" style="302" customWidth="1"/>
    <col min="5" max="5" width="14.625" style="303" customWidth="1"/>
    <col min="6" max="16384" width="9" style="299"/>
  </cols>
  <sheetData>
    <row r="1" spans="1:1">
      <c r="A1" s="299" t="s">
        <v>15</v>
      </c>
    </row>
    <row r="2" ht="37.5" customHeight="1" spans="1:5">
      <c r="A2" s="304" t="s">
        <v>16</v>
      </c>
      <c r="B2" s="305"/>
      <c r="C2" s="305"/>
      <c r="D2" s="306"/>
      <c r="E2" s="307"/>
    </row>
    <row r="3" ht="47.25" customHeight="1" spans="5:5">
      <c r="E3" s="308" t="s">
        <v>2</v>
      </c>
    </row>
    <row r="4" ht="18.75" customHeight="1" spans="1:5">
      <c r="A4" s="309" t="s">
        <v>17</v>
      </c>
      <c r="B4" s="310" t="s">
        <v>18</v>
      </c>
      <c r="C4" s="310" t="s">
        <v>19</v>
      </c>
      <c r="D4" s="311" t="s">
        <v>20</v>
      </c>
      <c r="E4" s="312" t="s">
        <v>21</v>
      </c>
    </row>
    <row r="5" ht="18.75" customHeight="1" spans="1:5">
      <c r="A5" s="309"/>
      <c r="B5" s="313"/>
      <c r="C5" s="313"/>
      <c r="D5" s="314"/>
      <c r="E5" s="312"/>
    </row>
    <row r="6" s="300" customFormat="1" ht="18.75" customHeight="1" spans="1:6">
      <c r="A6" s="315" t="s">
        <v>22</v>
      </c>
      <c r="B6" s="316">
        <f>B7+B8+B9+B12+B13+B14+B15+B16+B17+B18+B19+B22+B23+B24+B25+B26</f>
        <v>20531</v>
      </c>
      <c r="C6" s="316">
        <f>C7+C8+C9+C12+C13+C14+C15+C16+C17+C18+C19+C22+C23+C24+C25+C26</f>
        <v>20700</v>
      </c>
      <c r="D6" s="317">
        <f>C6/B6*100</f>
        <v>100.823145487312</v>
      </c>
      <c r="E6" s="317">
        <v>109.425384574721</v>
      </c>
      <c r="F6" s="302"/>
    </row>
    <row r="7" ht="18.75" customHeight="1" spans="1:6">
      <c r="A7" s="318" t="s">
        <v>23</v>
      </c>
      <c r="B7" s="316">
        <v>5826</v>
      </c>
      <c r="C7" s="316">
        <v>5938</v>
      </c>
      <c r="D7" s="317">
        <f t="shared" ref="D7:D35" si="0">C7/B7*100</f>
        <v>101.922416752489</v>
      </c>
      <c r="E7" s="317">
        <v>163.311331133113</v>
      </c>
      <c r="F7" s="302"/>
    </row>
    <row r="8" ht="18.75" customHeight="1" spans="1:6">
      <c r="A8" s="318" t="s">
        <v>24</v>
      </c>
      <c r="B8" s="316">
        <v>0</v>
      </c>
      <c r="C8" s="316"/>
      <c r="D8" s="317"/>
      <c r="E8" s="317"/>
      <c r="F8" s="302"/>
    </row>
    <row r="9" ht="18.75" customHeight="1" spans="1:6">
      <c r="A9" s="309" t="s">
        <v>25</v>
      </c>
      <c r="B9" s="319">
        <v>385</v>
      </c>
      <c r="C9" s="319">
        <v>315</v>
      </c>
      <c r="D9" s="317">
        <f t="shared" si="0"/>
        <v>81.8181818181818</v>
      </c>
      <c r="E9" s="317">
        <v>89.2351274787535</v>
      </c>
      <c r="F9" s="302"/>
    </row>
    <row r="10" ht="18.75" hidden="1" customHeight="1" spans="1:6">
      <c r="A10" s="309" t="s">
        <v>26</v>
      </c>
      <c r="B10" s="320"/>
      <c r="C10" s="320"/>
      <c r="D10" s="317" t="e">
        <f t="shared" si="0"/>
        <v>#DIV/0!</v>
      </c>
      <c r="E10" s="317" t="e">
        <v>#DIV/0!</v>
      </c>
      <c r="F10" s="302"/>
    </row>
    <row r="11" ht="18.75" hidden="1" customHeight="1" spans="1:6">
      <c r="A11" s="309" t="s">
        <v>27</v>
      </c>
      <c r="B11" s="316">
        <v>567</v>
      </c>
      <c r="C11" s="316"/>
      <c r="D11" s="317">
        <f t="shared" si="0"/>
        <v>0</v>
      </c>
      <c r="E11" s="317" t="e">
        <v>#DIV/0!</v>
      </c>
      <c r="F11" s="302"/>
    </row>
    <row r="12" ht="18.75" customHeight="1" spans="1:6">
      <c r="A12" s="309" t="s">
        <v>28</v>
      </c>
      <c r="B12" s="316">
        <v>750</v>
      </c>
      <c r="C12" s="316">
        <v>725</v>
      </c>
      <c r="D12" s="317">
        <f t="shared" si="0"/>
        <v>96.6666666666667</v>
      </c>
      <c r="E12" s="317">
        <v>161.111111111111</v>
      </c>
      <c r="F12" s="302"/>
    </row>
    <row r="13" ht="18.75" customHeight="1" spans="1:6">
      <c r="A13" s="309" t="s">
        <v>29</v>
      </c>
      <c r="B13" s="316">
        <v>500</v>
      </c>
      <c r="C13" s="316">
        <v>445</v>
      </c>
      <c r="D13" s="317">
        <f t="shared" si="0"/>
        <v>89</v>
      </c>
      <c r="E13" s="317">
        <v>44.234592445328</v>
      </c>
      <c r="F13" s="302"/>
    </row>
    <row r="14" ht="18.75" customHeight="1" spans="1:6">
      <c r="A14" s="309" t="s">
        <v>30</v>
      </c>
      <c r="B14" s="316">
        <v>2600</v>
      </c>
      <c r="C14" s="316">
        <v>3075</v>
      </c>
      <c r="D14" s="317">
        <f t="shared" si="0"/>
        <v>118.269230769231</v>
      </c>
      <c r="E14" s="317">
        <v>274.798927613941</v>
      </c>
      <c r="F14" s="302"/>
    </row>
    <row r="15" ht="18.75" customHeight="1" spans="1:6">
      <c r="A15" s="318" t="s">
        <v>31</v>
      </c>
      <c r="B15" s="316">
        <v>60</v>
      </c>
      <c r="C15" s="316">
        <v>49</v>
      </c>
      <c r="D15" s="317">
        <f t="shared" si="0"/>
        <v>81.6666666666667</v>
      </c>
      <c r="E15" s="317">
        <v>98</v>
      </c>
      <c r="F15" s="302"/>
    </row>
    <row r="16" ht="18.75" customHeight="1" spans="1:6">
      <c r="A16" s="309" t="s">
        <v>32</v>
      </c>
      <c r="B16" s="316">
        <v>525</v>
      </c>
      <c r="C16" s="316">
        <v>501</v>
      </c>
      <c r="D16" s="317">
        <f t="shared" si="0"/>
        <v>95.4285714285714</v>
      </c>
      <c r="E16" s="317">
        <v>104.158004158004</v>
      </c>
      <c r="F16" s="302"/>
    </row>
    <row r="17" ht="18.75" customHeight="1" spans="1:6">
      <c r="A17" s="309" t="s">
        <v>33</v>
      </c>
      <c r="B17" s="316">
        <v>600</v>
      </c>
      <c r="C17" s="316">
        <v>1830</v>
      </c>
      <c r="D17" s="317">
        <f t="shared" si="0"/>
        <v>305</v>
      </c>
      <c r="E17" s="317">
        <v>584.664536741214</v>
      </c>
      <c r="F17" s="302"/>
    </row>
    <row r="18" ht="18.75" customHeight="1" spans="1:6">
      <c r="A18" s="309" t="s">
        <v>34</v>
      </c>
      <c r="B18" s="316">
        <v>750</v>
      </c>
      <c r="C18" s="316">
        <v>1985</v>
      </c>
      <c r="D18" s="317">
        <f t="shared" si="0"/>
        <v>264.666666666667</v>
      </c>
      <c r="E18" s="317">
        <v>52.0860666491734</v>
      </c>
      <c r="F18" s="302"/>
    </row>
    <row r="19" ht="18.75" customHeight="1" spans="1:6">
      <c r="A19" s="309" t="s">
        <v>35</v>
      </c>
      <c r="B19" s="321">
        <v>1586</v>
      </c>
      <c r="C19" s="321">
        <v>1738</v>
      </c>
      <c r="D19" s="317">
        <f t="shared" si="0"/>
        <v>109.583858764187</v>
      </c>
      <c r="E19" s="317">
        <v>111.768488745981</v>
      </c>
      <c r="F19" s="302"/>
    </row>
    <row r="20" ht="18.75" hidden="1" customHeight="1" spans="1:6">
      <c r="A20" s="309" t="s">
        <v>26</v>
      </c>
      <c r="B20" s="320"/>
      <c r="C20" s="320"/>
      <c r="D20" s="317" t="e">
        <f t="shared" si="0"/>
        <v>#DIV/0!</v>
      </c>
      <c r="E20" s="317" t="e">
        <v>#DIV/0!</v>
      </c>
      <c r="F20" s="302"/>
    </row>
    <row r="21" ht="18.75" hidden="1" customHeight="1" spans="1:6">
      <c r="A21" s="309" t="s">
        <v>27</v>
      </c>
      <c r="B21" s="316">
        <v>2010</v>
      </c>
      <c r="C21" s="316"/>
      <c r="D21" s="317">
        <f t="shared" si="0"/>
        <v>0</v>
      </c>
      <c r="E21" s="317" t="e">
        <v>#DIV/0!</v>
      </c>
      <c r="F21" s="302"/>
    </row>
    <row r="22" ht="18.75" customHeight="1" spans="1:6">
      <c r="A22" s="318" t="s">
        <v>36</v>
      </c>
      <c r="B22" s="316">
        <v>5060</v>
      </c>
      <c r="C22" s="316">
        <v>1781</v>
      </c>
      <c r="D22" s="317">
        <f t="shared" si="0"/>
        <v>35.197628458498</v>
      </c>
      <c r="E22" s="317">
        <v>38.4084537416433</v>
      </c>
      <c r="F22" s="302"/>
    </row>
    <row r="23" ht="18.75" customHeight="1" spans="1:6">
      <c r="A23" s="309" t="s">
        <v>37</v>
      </c>
      <c r="B23" s="316">
        <v>1865</v>
      </c>
      <c r="C23" s="316">
        <v>2282</v>
      </c>
      <c r="D23" s="317">
        <f t="shared" si="0"/>
        <v>122.359249329759</v>
      </c>
      <c r="E23" s="317">
        <v>149.54128440367</v>
      </c>
      <c r="F23" s="302"/>
    </row>
    <row r="24" ht="18.75" customHeight="1" spans="1:6">
      <c r="A24" s="309" t="s">
        <v>38</v>
      </c>
      <c r="B24" s="316"/>
      <c r="C24" s="316"/>
      <c r="D24" s="317"/>
      <c r="E24" s="317"/>
      <c r="F24" s="302"/>
    </row>
    <row r="25" ht="18.75" customHeight="1" spans="1:6">
      <c r="A25" s="309" t="s">
        <v>39</v>
      </c>
      <c r="B25" s="316">
        <v>24</v>
      </c>
      <c r="C25" s="316">
        <v>36</v>
      </c>
      <c r="D25" s="317">
        <f t="shared" si="0"/>
        <v>150</v>
      </c>
      <c r="E25" s="317">
        <v>163.636363636364</v>
      </c>
      <c r="F25" s="302"/>
    </row>
    <row r="26" ht="18.75" customHeight="1" spans="1:6">
      <c r="A26" s="309" t="s">
        <v>40</v>
      </c>
      <c r="B26" s="316"/>
      <c r="C26" s="316"/>
      <c r="D26" s="317"/>
      <c r="E26" s="317"/>
      <c r="F26" s="302"/>
    </row>
    <row r="27" ht="18.75" customHeight="1" spans="1:6">
      <c r="A27" s="322" t="s">
        <v>41</v>
      </c>
      <c r="B27" s="316">
        <f>SUM(B28:B34)</f>
        <v>12583</v>
      </c>
      <c r="C27" s="316">
        <f>SUM(C28:C34)</f>
        <v>12669</v>
      </c>
      <c r="D27" s="317">
        <f t="shared" si="0"/>
        <v>100.683461813558</v>
      </c>
      <c r="E27" s="317">
        <v>107.87636239782</v>
      </c>
      <c r="F27" s="302"/>
    </row>
    <row r="28" ht="18.75" customHeight="1" spans="1:6">
      <c r="A28" s="207" t="s">
        <v>42</v>
      </c>
      <c r="B28" s="316">
        <v>3622</v>
      </c>
      <c r="C28" s="316">
        <v>2083</v>
      </c>
      <c r="D28" s="317">
        <f t="shared" si="0"/>
        <v>57.5096631695196</v>
      </c>
      <c r="E28" s="317">
        <v>62.7409638554217</v>
      </c>
      <c r="F28" s="302"/>
    </row>
    <row r="29" ht="18.75" customHeight="1" spans="1:6">
      <c r="A29" s="207" t="s">
        <v>43</v>
      </c>
      <c r="B29" s="316">
        <v>923</v>
      </c>
      <c r="C29" s="316">
        <v>641</v>
      </c>
      <c r="D29" s="317">
        <f t="shared" si="0"/>
        <v>69.4474539544962</v>
      </c>
      <c r="E29" s="317">
        <v>69.5227765726681</v>
      </c>
      <c r="F29" s="302"/>
    </row>
    <row r="30" ht="18.75" customHeight="1" spans="1:6">
      <c r="A30" s="323" t="s">
        <v>44</v>
      </c>
      <c r="B30" s="316">
        <v>4637</v>
      </c>
      <c r="C30" s="316">
        <v>5837</v>
      </c>
      <c r="D30" s="317">
        <f t="shared" si="0"/>
        <v>125.878800948889</v>
      </c>
      <c r="E30" s="317">
        <v>132.448377581121</v>
      </c>
      <c r="F30" s="302"/>
    </row>
    <row r="31" ht="18.75" customHeight="1" spans="1:6">
      <c r="A31" s="324" t="s">
        <v>45</v>
      </c>
      <c r="B31" s="316">
        <v>3272</v>
      </c>
      <c r="C31" s="316">
        <v>3642</v>
      </c>
      <c r="D31" s="317">
        <f t="shared" si="0"/>
        <v>111.308068459658</v>
      </c>
      <c r="E31" s="317">
        <v>122.791638570465</v>
      </c>
      <c r="F31" s="302"/>
    </row>
    <row r="32" ht="18.75" customHeight="1" spans="1:6">
      <c r="A32" s="324" t="s">
        <v>46</v>
      </c>
      <c r="B32" s="316">
        <v>20</v>
      </c>
      <c r="C32" s="316"/>
      <c r="D32" s="317">
        <f t="shared" si="0"/>
        <v>0</v>
      </c>
      <c r="E32" s="317">
        <v>0</v>
      </c>
      <c r="F32" s="302"/>
    </row>
    <row r="33" ht="18.75" customHeight="1" spans="1:6">
      <c r="A33" s="324" t="s">
        <v>47</v>
      </c>
      <c r="B33" s="316">
        <v>41</v>
      </c>
      <c r="C33" s="316">
        <v>84</v>
      </c>
      <c r="D33" s="317">
        <f t="shared" si="0"/>
        <v>204.878048780488</v>
      </c>
      <c r="E33" s="317">
        <v>204.878048780488</v>
      </c>
      <c r="F33" s="302"/>
    </row>
    <row r="34" ht="18.75" customHeight="1" spans="1:6">
      <c r="A34" s="207" t="s">
        <v>48</v>
      </c>
      <c r="B34" s="320">
        <v>68</v>
      </c>
      <c r="C34" s="320">
        <v>382</v>
      </c>
      <c r="D34" s="317">
        <f t="shared" si="0"/>
        <v>561.764705882353</v>
      </c>
      <c r="E34" s="317">
        <v>561.764705882353</v>
      </c>
      <c r="F34" s="302"/>
    </row>
    <row r="35" ht="38.25" customHeight="1" spans="1:6">
      <c r="A35" s="219" t="s">
        <v>49</v>
      </c>
      <c r="B35" s="320">
        <f>B6+B27</f>
        <v>33114</v>
      </c>
      <c r="C35" s="320">
        <f>C6+C27</f>
        <v>33369</v>
      </c>
      <c r="D35" s="317">
        <f t="shared" si="0"/>
        <v>100.770067041131</v>
      </c>
      <c r="E35" s="317">
        <v>108.832066794951</v>
      </c>
      <c r="F35" s="302"/>
    </row>
    <row r="36" ht="25.5" customHeight="1"/>
    <row r="46" spans="9:9">
      <c r="I46" s="299">
        <v>1203</v>
      </c>
    </row>
  </sheetData>
  <mergeCells count="7">
    <mergeCell ref="A2:E2"/>
    <mergeCell ref="A4:A5"/>
    <mergeCell ref="B4:B5"/>
    <mergeCell ref="C4:C5"/>
    <mergeCell ref="D4:D5"/>
    <mergeCell ref="D4:D5"/>
    <mergeCell ref="E4:E5"/>
  </mergeCells>
  <pageMargins left="0.748031496062992" right="0.748031496062992" top="0.984251968503937" bottom="0.984251968503937" header="0.511811023622047" footer="0.511811023622047"/>
  <pageSetup paperSize="9" scale="95" orientation="portrait"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selection activeCell="A1" sqref="$A1:$XFD1048576"/>
    </sheetView>
  </sheetViews>
  <sheetFormatPr defaultColWidth="12.1833333333333" defaultRowHeight="15.55" customHeight="1"/>
  <cols>
    <col min="1" max="1" width="30" style="176" customWidth="1"/>
    <col min="2" max="2" width="13.125" style="176" customWidth="1"/>
    <col min="3" max="3" width="12.125" style="176" customWidth="1"/>
    <col min="4" max="4" width="12.5" style="176" customWidth="1"/>
    <col min="5" max="5" width="13.125" style="176" customWidth="1"/>
    <col min="6" max="6" width="12.25" style="176" customWidth="1"/>
    <col min="7" max="7" width="11.875" style="176" customWidth="1"/>
    <col min="8" max="9" width="12.625" style="176" customWidth="1"/>
    <col min="10" max="256" width="12.1833333333333" style="176" customWidth="1"/>
    <col min="257" max="16384" width="12.1833333333333" style="176"/>
  </cols>
  <sheetData>
    <row r="1" customHeight="1" spans="1:1">
      <c r="A1" s="176" t="s">
        <v>1055</v>
      </c>
    </row>
    <row r="2" s="176" customFormat="1" ht="34" customHeight="1" spans="1:9">
      <c r="A2" s="177" t="s">
        <v>1056</v>
      </c>
      <c r="B2" s="177"/>
      <c r="C2" s="177"/>
      <c r="D2" s="177"/>
      <c r="E2" s="177"/>
      <c r="F2" s="177"/>
      <c r="G2" s="177"/>
      <c r="H2" s="177"/>
      <c r="I2" s="177"/>
    </row>
    <row r="3" s="176" customFormat="1" ht="16.95" customHeight="1" spans="1:9">
      <c r="A3" s="178" t="s">
        <v>2</v>
      </c>
      <c r="B3" s="178"/>
      <c r="C3" s="178"/>
      <c r="D3" s="178"/>
      <c r="E3" s="178"/>
      <c r="F3" s="178"/>
      <c r="G3" s="178"/>
      <c r="H3" s="178"/>
      <c r="I3" s="178"/>
    </row>
    <row r="4" s="176" customFormat="1" ht="43.5" customHeight="1" spans="1:9">
      <c r="A4" s="179" t="s">
        <v>1057</v>
      </c>
      <c r="B4" s="180" t="s">
        <v>755</v>
      </c>
      <c r="C4" s="180" t="s">
        <v>1058</v>
      </c>
      <c r="D4" s="180" t="s">
        <v>1059</v>
      </c>
      <c r="E4" s="180" t="s">
        <v>1060</v>
      </c>
      <c r="F4" s="180" t="s">
        <v>1061</v>
      </c>
      <c r="G4" s="180" t="s">
        <v>1062</v>
      </c>
      <c r="H4" s="180" t="s">
        <v>1063</v>
      </c>
      <c r="I4" s="180" t="s">
        <v>1064</v>
      </c>
    </row>
    <row r="5" s="176" customFormat="1" ht="24" customHeight="1" spans="1:9">
      <c r="A5" s="181" t="s">
        <v>1065</v>
      </c>
      <c r="B5" s="182">
        <f t="shared" ref="B5:B19" si="0">SUM(C5:I5)</f>
        <v>34701</v>
      </c>
      <c r="C5" s="182">
        <v>0</v>
      </c>
      <c r="D5" s="182">
        <f t="shared" ref="D5:I5" si="1">SUM(D6:D12)</f>
        <v>7061</v>
      </c>
      <c r="E5" s="182">
        <f t="shared" si="1"/>
        <v>27640</v>
      </c>
      <c r="F5" s="182">
        <f t="shared" si="1"/>
        <v>0</v>
      </c>
      <c r="G5" s="182">
        <f t="shared" si="1"/>
        <v>0</v>
      </c>
      <c r="H5" s="182">
        <f t="shared" si="1"/>
        <v>0</v>
      </c>
      <c r="I5" s="182">
        <f t="shared" si="1"/>
        <v>0</v>
      </c>
    </row>
    <row r="6" s="176" customFormat="1" ht="24" customHeight="1" spans="1:9">
      <c r="A6" s="183" t="s">
        <v>1066</v>
      </c>
      <c r="B6" s="182">
        <f t="shared" si="0"/>
        <v>16218</v>
      </c>
      <c r="C6" s="182">
        <v>0</v>
      </c>
      <c r="D6" s="182">
        <v>2252</v>
      </c>
      <c r="E6" s="182">
        <v>13966</v>
      </c>
      <c r="F6" s="182">
        <v>0</v>
      </c>
      <c r="G6" s="182">
        <v>0</v>
      </c>
      <c r="H6" s="182">
        <v>0</v>
      </c>
      <c r="I6" s="182">
        <v>0</v>
      </c>
    </row>
    <row r="7" s="176" customFormat="1" ht="24" customHeight="1" spans="1:9">
      <c r="A7" s="183" t="s">
        <v>1067</v>
      </c>
      <c r="B7" s="182">
        <f t="shared" si="0"/>
        <v>17046</v>
      </c>
      <c r="C7" s="182">
        <v>0</v>
      </c>
      <c r="D7" s="182">
        <v>3973</v>
      </c>
      <c r="E7" s="182">
        <v>13073</v>
      </c>
      <c r="F7" s="182">
        <v>0</v>
      </c>
      <c r="G7" s="182">
        <v>0</v>
      </c>
      <c r="H7" s="182">
        <v>0</v>
      </c>
      <c r="I7" s="182">
        <v>0</v>
      </c>
    </row>
    <row r="8" s="176" customFormat="1" ht="24" customHeight="1" spans="1:9">
      <c r="A8" s="183" t="s">
        <v>1068</v>
      </c>
      <c r="B8" s="182">
        <f t="shared" si="0"/>
        <v>45</v>
      </c>
      <c r="C8" s="182">
        <v>0</v>
      </c>
      <c r="D8" s="182">
        <v>20</v>
      </c>
      <c r="E8" s="182">
        <v>25</v>
      </c>
      <c r="F8" s="182">
        <v>0</v>
      </c>
      <c r="G8" s="182">
        <v>0</v>
      </c>
      <c r="H8" s="182">
        <v>0</v>
      </c>
      <c r="I8" s="182">
        <v>0</v>
      </c>
    </row>
    <row r="9" s="176" customFormat="1" ht="24" customHeight="1" spans="1:9">
      <c r="A9" s="183" t="s">
        <v>1069</v>
      </c>
      <c r="B9" s="182">
        <f t="shared" si="0"/>
        <v>0</v>
      </c>
      <c r="C9" s="182">
        <v>0</v>
      </c>
      <c r="D9" s="182">
        <v>0</v>
      </c>
      <c r="E9" s="182">
        <v>0</v>
      </c>
      <c r="F9" s="182">
        <v>0</v>
      </c>
      <c r="G9" s="182">
        <v>0</v>
      </c>
      <c r="H9" s="182">
        <v>0</v>
      </c>
      <c r="I9" s="182">
        <v>0</v>
      </c>
    </row>
    <row r="10" s="176" customFormat="1" ht="24" customHeight="1" spans="1:9">
      <c r="A10" s="183" t="s">
        <v>1070</v>
      </c>
      <c r="B10" s="182">
        <f t="shared" si="0"/>
        <v>592</v>
      </c>
      <c r="C10" s="182">
        <v>0</v>
      </c>
      <c r="D10" s="182">
        <v>20</v>
      </c>
      <c r="E10" s="182">
        <v>572</v>
      </c>
      <c r="F10" s="182">
        <v>0</v>
      </c>
      <c r="G10" s="182">
        <v>0</v>
      </c>
      <c r="H10" s="182">
        <v>0</v>
      </c>
      <c r="I10" s="182">
        <v>0</v>
      </c>
    </row>
    <row r="11" s="176" customFormat="1" ht="24" customHeight="1" spans="1:9">
      <c r="A11" s="183" t="s">
        <v>1071</v>
      </c>
      <c r="B11" s="182">
        <f t="shared" si="0"/>
        <v>800</v>
      </c>
      <c r="C11" s="182">
        <v>0</v>
      </c>
      <c r="D11" s="182">
        <v>796</v>
      </c>
      <c r="E11" s="182">
        <v>4</v>
      </c>
      <c r="F11" s="182">
        <v>0</v>
      </c>
      <c r="G11" s="182">
        <v>0</v>
      </c>
      <c r="H11" s="182">
        <v>0</v>
      </c>
      <c r="I11" s="182">
        <v>0</v>
      </c>
    </row>
    <row r="12" s="176" customFormat="1" ht="24" customHeight="1" spans="1:9">
      <c r="A12" s="183" t="s">
        <v>1072</v>
      </c>
      <c r="B12" s="182">
        <f t="shared" si="0"/>
        <v>0</v>
      </c>
      <c r="C12" s="182">
        <v>0</v>
      </c>
      <c r="D12" s="182">
        <v>0</v>
      </c>
      <c r="E12" s="182">
        <v>0</v>
      </c>
      <c r="F12" s="182">
        <v>0</v>
      </c>
      <c r="G12" s="182">
        <v>0</v>
      </c>
      <c r="H12" s="182">
        <v>0</v>
      </c>
      <c r="I12" s="182">
        <v>0</v>
      </c>
    </row>
    <row r="13" s="176" customFormat="1" ht="24" customHeight="1" spans="1:9">
      <c r="A13" s="181" t="s">
        <v>1073</v>
      </c>
      <c r="B13" s="182">
        <f t="shared" si="0"/>
        <v>17011</v>
      </c>
      <c r="C13" s="182">
        <v>0</v>
      </c>
      <c r="D13" s="182">
        <v>14634</v>
      </c>
      <c r="E13" s="182">
        <v>2377</v>
      </c>
      <c r="F13" s="182">
        <v>0</v>
      </c>
      <c r="G13" s="182">
        <v>0</v>
      </c>
      <c r="H13" s="182">
        <v>0</v>
      </c>
      <c r="I13" s="182">
        <v>0</v>
      </c>
    </row>
    <row r="14" s="176" customFormat="1" ht="24" customHeight="1" spans="1:9">
      <c r="A14" s="181" t="s">
        <v>1074</v>
      </c>
      <c r="B14" s="182">
        <f>B5+B13</f>
        <v>51712</v>
      </c>
      <c r="C14" s="182">
        <f t="shared" ref="C14:I14" si="2">C5+C13</f>
        <v>0</v>
      </c>
      <c r="D14" s="182">
        <f t="shared" si="2"/>
        <v>21695</v>
      </c>
      <c r="E14" s="182">
        <f t="shared" si="2"/>
        <v>30017</v>
      </c>
      <c r="F14" s="182">
        <f t="shared" si="2"/>
        <v>0</v>
      </c>
      <c r="G14" s="182">
        <f t="shared" si="2"/>
        <v>0</v>
      </c>
      <c r="H14" s="182">
        <f t="shared" si="2"/>
        <v>0</v>
      </c>
      <c r="I14" s="182">
        <f t="shared" si="2"/>
        <v>0</v>
      </c>
    </row>
    <row r="15" ht="56" customHeight="1" spans="1:9">
      <c r="A15" s="191" t="s">
        <v>1075</v>
      </c>
      <c r="B15" s="191"/>
      <c r="C15" s="191"/>
      <c r="D15" s="191"/>
      <c r="E15" s="191"/>
      <c r="F15" s="191"/>
      <c r="G15" s="191"/>
      <c r="H15" s="191"/>
      <c r="I15" s="191"/>
    </row>
  </sheetData>
  <mergeCells count="3">
    <mergeCell ref="A2:I2"/>
    <mergeCell ref="A3:I3"/>
    <mergeCell ref="A15:I15"/>
  </mergeCells>
  <pageMargins left="0.748031496062992" right="0.748031496062992" top="0.984251968503937" bottom="0.984251968503937" header="0.511811023622047" footer="0.511811023622047"/>
  <pageSetup paperSize="9" scale="81" orientation="landscape" horizontalDpi="600" verticalDpi="600"/>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XFD1048576"/>
    </sheetView>
  </sheetViews>
  <sheetFormatPr defaultColWidth="12.1833333333333" defaultRowHeight="15.55" customHeight="1"/>
  <cols>
    <col min="1" max="1" width="30" style="176" customWidth="1"/>
    <col min="2" max="2" width="13.125" style="176" customWidth="1"/>
    <col min="3" max="3" width="12.125" style="176" customWidth="1"/>
    <col min="4" max="4" width="12.5" style="176" customWidth="1"/>
    <col min="5" max="5" width="13.125" style="176" customWidth="1"/>
    <col min="6" max="6" width="12.25" style="176" customWidth="1"/>
    <col min="7" max="7" width="11.875" style="176" customWidth="1"/>
    <col min="8" max="9" width="12.625" style="176" customWidth="1"/>
    <col min="10" max="256" width="12.1833333333333" style="176" customWidth="1"/>
    <col min="257" max="16384" width="12.1833333333333" style="176"/>
  </cols>
  <sheetData>
    <row r="1" customHeight="1" spans="1:1">
      <c r="A1" s="176" t="s">
        <v>1076</v>
      </c>
    </row>
    <row r="2" s="176" customFormat="1" ht="34" customHeight="1" spans="1:9">
      <c r="A2" s="177" t="s">
        <v>1077</v>
      </c>
      <c r="B2" s="177"/>
      <c r="C2" s="177"/>
      <c r="D2" s="177"/>
      <c r="E2" s="177"/>
      <c r="F2" s="177"/>
      <c r="G2" s="177"/>
      <c r="H2" s="177"/>
      <c r="I2" s="177"/>
    </row>
    <row r="3" s="176" customFormat="1" ht="16.95" customHeight="1" spans="1:9">
      <c r="A3" s="178" t="s">
        <v>2</v>
      </c>
      <c r="B3" s="178"/>
      <c r="C3" s="178"/>
      <c r="D3" s="178"/>
      <c r="E3" s="178"/>
      <c r="F3" s="178"/>
      <c r="G3" s="178"/>
      <c r="H3" s="178"/>
      <c r="I3" s="178"/>
    </row>
    <row r="4" s="176" customFormat="1" ht="43.5" customHeight="1" spans="1:9">
      <c r="A4" s="179" t="s">
        <v>1057</v>
      </c>
      <c r="B4" s="180" t="s">
        <v>755</v>
      </c>
      <c r="C4" s="180" t="s">
        <v>1058</v>
      </c>
      <c r="D4" s="180" t="s">
        <v>1059</v>
      </c>
      <c r="E4" s="180" t="s">
        <v>1060</v>
      </c>
      <c r="F4" s="180" t="s">
        <v>1061</v>
      </c>
      <c r="G4" s="180" t="s">
        <v>1062</v>
      </c>
      <c r="H4" s="180" t="s">
        <v>1063</v>
      </c>
      <c r="I4" s="180" t="s">
        <v>1064</v>
      </c>
    </row>
    <row r="5" s="176" customFormat="1" ht="24" customHeight="1" spans="1:9">
      <c r="A5" s="181" t="s">
        <v>1078</v>
      </c>
      <c r="B5" s="182">
        <f t="shared" ref="B5:B11" si="0">SUM(C5:I5)</f>
        <v>34374</v>
      </c>
      <c r="C5" s="182">
        <v>0</v>
      </c>
      <c r="D5" s="182">
        <f t="shared" ref="D5:I5" si="1">SUM(D6:D9)</f>
        <v>6432</v>
      </c>
      <c r="E5" s="182">
        <f t="shared" si="1"/>
        <v>27942</v>
      </c>
      <c r="F5" s="182">
        <f t="shared" si="1"/>
        <v>0</v>
      </c>
      <c r="G5" s="182">
        <f t="shared" si="1"/>
        <v>0</v>
      </c>
      <c r="H5" s="182">
        <f t="shared" si="1"/>
        <v>0</v>
      </c>
      <c r="I5" s="182">
        <f t="shared" si="1"/>
        <v>0</v>
      </c>
    </row>
    <row r="6" s="176" customFormat="1" ht="24" customHeight="1" spans="1:9">
      <c r="A6" s="183" t="s">
        <v>1079</v>
      </c>
      <c r="B6" s="184">
        <f t="shared" si="0"/>
        <v>33273</v>
      </c>
      <c r="C6" s="182">
        <v>0</v>
      </c>
      <c r="D6" s="182">
        <v>6431</v>
      </c>
      <c r="E6" s="182">
        <v>26842</v>
      </c>
      <c r="F6" s="182">
        <v>0</v>
      </c>
      <c r="G6" s="182">
        <v>0</v>
      </c>
      <c r="H6" s="182">
        <v>0</v>
      </c>
      <c r="I6" s="182">
        <v>0</v>
      </c>
    </row>
    <row r="7" s="176" customFormat="1" ht="24" customHeight="1" spans="1:9">
      <c r="A7" s="185" t="s">
        <v>1080</v>
      </c>
      <c r="B7" s="182">
        <f t="shared" si="0"/>
        <v>148</v>
      </c>
      <c r="C7" s="186">
        <v>0</v>
      </c>
      <c r="D7" s="182">
        <v>1</v>
      </c>
      <c r="E7" s="182">
        <v>147</v>
      </c>
      <c r="F7" s="182">
        <v>0</v>
      </c>
      <c r="G7" s="182">
        <v>0</v>
      </c>
      <c r="H7" s="182">
        <v>0</v>
      </c>
      <c r="I7" s="182">
        <v>0</v>
      </c>
    </row>
    <row r="8" s="176" customFormat="1" ht="24" customHeight="1" spans="1:9">
      <c r="A8" s="183" t="s">
        <v>1081</v>
      </c>
      <c r="B8" s="187">
        <f t="shared" si="0"/>
        <v>953</v>
      </c>
      <c r="C8" s="182">
        <v>0</v>
      </c>
      <c r="D8" s="182">
        <v>0</v>
      </c>
      <c r="E8" s="182">
        <v>953</v>
      </c>
      <c r="F8" s="182">
        <v>0</v>
      </c>
      <c r="G8" s="182">
        <v>0</v>
      </c>
      <c r="H8" s="182">
        <v>0</v>
      </c>
      <c r="I8" s="182">
        <v>0</v>
      </c>
    </row>
    <row r="9" s="176" customFormat="1" ht="24" customHeight="1" spans="1:9">
      <c r="A9" s="183" t="s">
        <v>1082</v>
      </c>
      <c r="B9" s="182">
        <f t="shared" si="0"/>
        <v>0</v>
      </c>
      <c r="C9" s="182">
        <v>0</v>
      </c>
      <c r="D9" s="182">
        <v>0</v>
      </c>
      <c r="E9" s="182">
        <v>0</v>
      </c>
      <c r="F9" s="182">
        <v>0</v>
      </c>
      <c r="G9" s="182">
        <v>0</v>
      </c>
      <c r="H9" s="182">
        <v>0</v>
      </c>
      <c r="I9" s="182">
        <v>0</v>
      </c>
    </row>
    <row r="10" s="176" customFormat="1" ht="24" customHeight="1" spans="1:9">
      <c r="A10" s="181" t="s">
        <v>1083</v>
      </c>
      <c r="B10" s="182">
        <f t="shared" si="0"/>
        <v>327</v>
      </c>
      <c r="C10" s="182">
        <v>0</v>
      </c>
      <c r="D10" s="182">
        <v>629</v>
      </c>
      <c r="E10" s="182">
        <v>-302</v>
      </c>
      <c r="F10" s="182">
        <v>0</v>
      </c>
      <c r="G10" s="182">
        <v>0</v>
      </c>
      <c r="H10" s="182">
        <v>0</v>
      </c>
      <c r="I10" s="182">
        <v>0</v>
      </c>
    </row>
    <row r="11" s="176" customFormat="1" ht="24" customHeight="1" spans="1:9">
      <c r="A11" s="181" t="s">
        <v>1084</v>
      </c>
      <c r="B11" s="182">
        <f t="shared" si="0"/>
        <v>17338</v>
      </c>
      <c r="C11" s="182">
        <v>0</v>
      </c>
      <c r="D11" s="182">
        <v>15263</v>
      </c>
      <c r="E11" s="182">
        <v>2075</v>
      </c>
      <c r="F11" s="182">
        <v>0</v>
      </c>
      <c r="G11" s="182">
        <v>0</v>
      </c>
      <c r="H11" s="182">
        <v>0</v>
      </c>
      <c r="I11" s="182">
        <v>0</v>
      </c>
    </row>
    <row r="12" s="176" customFormat="1" ht="24" customHeight="1" spans="1:9">
      <c r="A12" s="181" t="s">
        <v>1085</v>
      </c>
      <c r="B12" s="182">
        <f>B5+B11</f>
        <v>51712</v>
      </c>
      <c r="C12" s="182">
        <f t="shared" ref="C12:I12" si="2">C5+C11</f>
        <v>0</v>
      </c>
      <c r="D12" s="182">
        <f t="shared" si="2"/>
        <v>21695</v>
      </c>
      <c r="E12" s="182">
        <f t="shared" si="2"/>
        <v>30017</v>
      </c>
      <c r="F12" s="182">
        <f t="shared" si="2"/>
        <v>0</v>
      </c>
      <c r="G12" s="182">
        <f t="shared" si="2"/>
        <v>0</v>
      </c>
      <c r="H12" s="182">
        <f t="shared" si="2"/>
        <v>0</v>
      </c>
      <c r="I12" s="182">
        <f t="shared" si="2"/>
        <v>0</v>
      </c>
    </row>
    <row r="13" s="176" customFormat="1" ht="57" customHeight="1" spans="1:9">
      <c r="A13" s="188" t="s">
        <v>1086</v>
      </c>
      <c r="B13" s="189"/>
      <c r="C13" s="189"/>
      <c r="D13" s="189"/>
      <c r="E13" s="189"/>
      <c r="F13" s="189"/>
      <c r="G13" s="189"/>
      <c r="H13" s="189"/>
      <c r="I13" s="190"/>
    </row>
    <row r="14" s="176" customFormat="1" ht="16.95" customHeight="1"/>
    <row r="15" s="176" customFormat="1" ht="16.95" customHeight="1"/>
    <row r="16" s="176" customFormat="1" ht="16.95" customHeight="1"/>
    <row r="17" s="176" customFormat="1" ht="16.95" customHeight="1"/>
    <row r="19" s="176" customFormat="1" ht="16.95" customHeight="1"/>
    <row r="20" s="176" customFormat="1" ht="16.95" customHeight="1"/>
  </sheetData>
  <mergeCells count="3">
    <mergeCell ref="A2:I2"/>
    <mergeCell ref="A3:I3"/>
    <mergeCell ref="A13:I13"/>
  </mergeCells>
  <pageMargins left="0.748031496062992" right="0.748031496062992" top="0.984251968503937" bottom="0.984251968503937" header="0.511811023622047" footer="0.511811023622047"/>
  <pageSetup paperSize="9" scale="79" orientation="landscape" horizontalDpi="600" verticalDpi="600"/>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selection activeCell="L8" sqref="L8"/>
    </sheetView>
  </sheetViews>
  <sheetFormatPr defaultColWidth="12.1833333333333" defaultRowHeight="15.55" customHeight="1"/>
  <cols>
    <col min="1" max="1" width="30" style="176" customWidth="1"/>
    <col min="2" max="2" width="13.125" style="176" customWidth="1"/>
    <col min="3" max="3" width="12.125" style="176" customWidth="1"/>
    <col min="4" max="4" width="12.5" style="176" customWidth="1"/>
    <col min="5" max="5" width="13.125" style="176" customWidth="1"/>
    <col min="6" max="6" width="12.25" style="176" customWidth="1"/>
    <col min="7" max="7" width="11.875" style="176" customWidth="1"/>
    <col min="8" max="9" width="12.625" style="176" customWidth="1"/>
    <col min="10" max="256" width="12.1833333333333" style="176" customWidth="1"/>
    <col min="257" max="16384" width="12.1833333333333" style="176"/>
  </cols>
  <sheetData>
    <row r="1" s="176" customFormat="1" customHeight="1" spans="1:1">
      <c r="A1" s="176" t="s">
        <v>1087</v>
      </c>
    </row>
    <row r="2" s="176" customFormat="1" ht="34" customHeight="1" spans="1:9">
      <c r="A2" s="177" t="s">
        <v>1088</v>
      </c>
      <c r="B2" s="177"/>
      <c r="C2" s="177"/>
      <c r="D2" s="177"/>
      <c r="E2" s="177"/>
      <c r="F2" s="177"/>
      <c r="G2" s="177"/>
      <c r="H2" s="177"/>
      <c r="I2" s="177"/>
    </row>
    <row r="3" s="176" customFormat="1" ht="16.95" customHeight="1" spans="1:9">
      <c r="A3" s="178" t="s">
        <v>2</v>
      </c>
      <c r="B3" s="178"/>
      <c r="C3" s="178"/>
      <c r="D3" s="178"/>
      <c r="E3" s="178"/>
      <c r="F3" s="178"/>
      <c r="G3" s="178"/>
      <c r="H3" s="178"/>
      <c r="I3" s="178"/>
    </row>
    <row r="4" s="176" customFormat="1" ht="43.5" customHeight="1" spans="1:9">
      <c r="A4" s="179" t="s">
        <v>1057</v>
      </c>
      <c r="B4" s="180" t="s">
        <v>755</v>
      </c>
      <c r="C4" s="180" t="s">
        <v>1058</v>
      </c>
      <c r="D4" s="180" t="s">
        <v>1059</v>
      </c>
      <c r="E4" s="180" t="s">
        <v>1060</v>
      </c>
      <c r="F4" s="180" t="s">
        <v>1061</v>
      </c>
      <c r="G4" s="180" t="s">
        <v>1062</v>
      </c>
      <c r="H4" s="180" t="s">
        <v>1063</v>
      </c>
      <c r="I4" s="180" t="s">
        <v>1064</v>
      </c>
    </row>
    <row r="5" s="176" customFormat="1" ht="24" customHeight="1" spans="1:9">
      <c r="A5" s="181" t="s">
        <v>1065</v>
      </c>
      <c r="B5" s="182">
        <f t="shared" ref="B5:B13" si="0">SUM(C5:I5)</f>
        <v>34701</v>
      </c>
      <c r="C5" s="182">
        <v>0</v>
      </c>
      <c r="D5" s="182">
        <f t="shared" ref="D5:I5" si="1">SUM(D6:D12)</f>
        <v>7061</v>
      </c>
      <c r="E5" s="182">
        <f t="shared" si="1"/>
        <v>27640</v>
      </c>
      <c r="F5" s="182">
        <f t="shared" si="1"/>
        <v>0</v>
      </c>
      <c r="G5" s="182">
        <f t="shared" si="1"/>
        <v>0</v>
      </c>
      <c r="H5" s="182">
        <f t="shared" si="1"/>
        <v>0</v>
      </c>
      <c r="I5" s="182">
        <f t="shared" si="1"/>
        <v>0</v>
      </c>
    </row>
    <row r="6" s="176" customFormat="1" ht="24" customHeight="1" spans="1:9">
      <c r="A6" s="183" t="s">
        <v>1066</v>
      </c>
      <c r="B6" s="182">
        <f t="shared" si="0"/>
        <v>16218</v>
      </c>
      <c r="C6" s="182">
        <v>0</v>
      </c>
      <c r="D6" s="182">
        <v>2252</v>
      </c>
      <c r="E6" s="182">
        <v>13966</v>
      </c>
      <c r="F6" s="182">
        <v>0</v>
      </c>
      <c r="G6" s="182">
        <v>0</v>
      </c>
      <c r="H6" s="182">
        <v>0</v>
      </c>
      <c r="I6" s="182">
        <v>0</v>
      </c>
    </row>
    <row r="7" s="176" customFormat="1" ht="24" customHeight="1" spans="1:9">
      <c r="A7" s="183" t="s">
        <v>1067</v>
      </c>
      <c r="B7" s="182">
        <f t="shared" si="0"/>
        <v>17046</v>
      </c>
      <c r="C7" s="182">
        <v>0</v>
      </c>
      <c r="D7" s="182">
        <v>3973</v>
      </c>
      <c r="E7" s="182">
        <v>13073</v>
      </c>
      <c r="F7" s="182">
        <v>0</v>
      </c>
      <c r="G7" s="182">
        <v>0</v>
      </c>
      <c r="H7" s="182">
        <v>0</v>
      </c>
      <c r="I7" s="182">
        <v>0</v>
      </c>
    </row>
    <row r="8" s="176" customFormat="1" ht="24" customHeight="1" spans="1:9">
      <c r="A8" s="183" t="s">
        <v>1068</v>
      </c>
      <c r="B8" s="182">
        <f t="shared" si="0"/>
        <v>45</v>
      </c>
      <c r="C8" s="182">
        <v>0</v>
      </c>
      <c r="D8" s="182">
        <v>20</v>
      </c>
      <c r="E8" s="182">
        <v>25</v>
      </c>
      <c r="F8" s="182">
        <v>0</v>
      </c>
      <c r="G8" s="182">
        <v>0</v>
      </c>
      <c r="H8" s="182">
        <v>0</v>
      </c>
      <c r="I8" s="182">
        <v>0</v>
      </c>
    </row>
    <row r="9" s="176" customFormat="1" ht="24" customHeight="1" spans="1:9">
      <c r="A9" s="183" t="s">
        <v>1069</v>
      </c>
      <c r="B9" s="182">
        <f t="shared" si="0"/>
        <v>0</v>
      </c>
      <c r="C9" s="182">
        <v>0</v>
      </c>
      <c r="D9" s="182">
        <v>0</v>
      </c>
      <c r="E9" s="182">
        <v>0</v>
      </c>
      <c r="F9" s="182">
        <v>0</v>
      </c>
      <c r="G9" s="182">
        <v>0</v>
      </c>
      <c r="H9" s="182">
        <v>0</v>
      </c>
      <c r="I9" s="182">
        <v>0</v>
      </c>
    </row>
    <row r="10" s="176" customFormat="1" ht="24" customHeight="1" spans="1:9">
      <c r="A10" s="183" t="s">
        <v>1070</v>
      </c>
      <c r="B10" s="182">
        <f t="shared" si="0"/>
        <v>592</v>
      </c>
      <c r="C10" s="182">
        <v>0</v>
      </c>
      <c r="D10" s="182">
        <v>20</v>
      </c>
      <c r="E10" s="182">
        <v>572</v>
      </c>
      <c r="F10" s="182">
        <v>0</v>
      </c>
      <c r="G10" s="182">
        <v>0</v>
      </c>
      <c r="H10" s="182">
        <v>0</v>
      </c>
      <c r="I10" s="182">
        <v>0</v>
      </c>
    </row>
    <row r="11" s="176" customFormat="1" ht="24" customHeight="1" spans="1:9">
      <c r="A11" s="183" t="s">
        <v>1071</v>
      </c>
      <c r="B11" s="182">
        <f t="shared" si="0"/>
        <v>800</v>
      </c>
      <c r="C11" s="182">
        <v>0</v>
      </c>
      <c r="D11" s="182">
        <v>796</v>
      </c>
      <c r="E11" s="182">
        <v>4</v>
      </c>
      <c r="F11" s="182">
        <v>0</v>
      </c>
      <c r="G11" s="182">
        <v>0</v>
      </c>
      <c r="H11" s="182">
        <v>0</v>
      </c>
      <c r="I11" s="182">
        <v>0</v>
      </c>
    </row>
    <row r="12" s="176" customFormat="1" ht="24" customHeight="1" spans="1:9">
      <c r="A12" s="183" t="s">
        <v>1072</v>
      </c>
      <c r="B12" s="182">
        <f t="shared" si="0"/>
        <v>0</v>
      </c>
      <c r="C12" s="182">
        <v>0</v>
      </c>
      <c r="D12" s="182">
        <v>0</v>
      </c>
      <c r="E12" s="182">
        <v>0</v>
      </c>
      <c r="F12" s="182">
        <v>0</v>
      </c>
      <c r="G12" s="182">
        <v>0</v>
      </c>
      <c r="H12" s="182">
        <v>0</v>
      </c>
      <c r="I12" s="182">
        <v>0</v>
      </c>
    </row>
    <row r="13" s="176" customFormat="1" ht="24" customHeight="1" spans="1:9">
      <c r="A13" s="181" t="s">
        <v>1073</v>
      </c>
      <c r="B13" s="182">
        <f t="shared" si="0"/>
        <v>17011</v>
      </c>
      <c r="C13" s="182">
        <v>0</v>
      </c>
      <c r="D13" s="182">
        <v>14634</v>
      </c>
      <c r="E13" s="182">
        <v>2377</v>
      </c>
      <c r="F13" s="182">
        <v>0</v>
      </c>
      <c r="G13" s="182">
        <v>0</v>
      </c>
      <c r="H13" s="182">
        <v>0</v>
      </c>
      <c r="I13" s="182">
        <v>0</v>
      </c>
    </row>
    <row r="14" s="176" customFormat="1" ht="24" customHeight="1" spans="1:9">
      <c r="A14" s="181" t="s">
        <v>1074</v>
      </c>
      <c r="B14" s="182">
        <f t="shared" ref="B14:I14" si="2">B5+B13</f>
        <v>51712</v>
      </c>
      <c r="C14" s="182">
        <f t="shared" si="2"/>
        <v>0</v>
      </c>
      <c r="D14" s="182">
        <f t="shared" si="2"/>
        <v>21695</v>
      </c>
      <c r="E14" s="182">
        <f t="shared" si="2"/>
        <v>30017</v>
      </c>
      <c r="F14" s="182">
        <f t="shared" si="2"/>
        <v>0</v>
      </c>
      <c r="G14" s="182">
        <f t="shared" si="2"/>
        <v>0</v>
      </c>
      <c r="H14" s="182">
        <f t="shared" si="2"/>
        <v>0</v>
      </c>
      <c r="I14" s="182">
        <f t="shared" si="2"/>
        <v>0</v>
      </c>
    </row>
    <row r="15" s="176" customFormat="1" ht="56" customHeight="1" spans="1:9">
      <c r="A15" s="191" t="s">
        <v>1075</v>
      </c>
      <c r="B15" s="191"/>
      <c r="C15" s="191"/>
      <c r="D15" s="191"/>
      <c r="E15" s="191"/>
      <c r="F15" s="191"/>
      <c r="G15" s="191"/>
      <c r="H15" s="191"/>
      <c r="I15" s="191"/>
    </row>
  </sheetData>
  <mergeCells count="3">
    <mergeCell ref="A2:I2"/>
    <mergeCell ref="A3:I3"/>
    <mergeCell ref="A15:I15"/>
  </mergeCells>
  <pageMargins left="0.748031496062992" right="0.748031496062992" top="0.984251968503937" bottom="0.984251968503937" header="0.511811023622047" footer="0.511811023622047"/>
  <pageSetup paperSize="9" scale="91" orientation="landscape" horizontalDpi="600" verticalDpi="600"/>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2" sqref="A2:I2"/>
    </sheetView>
  </sheetViews>
  <sheetFormatPr defaultColWidth="12.1833333333333" defaultRowHeight="15.55" customHeight="1"/>
  <cols>
    <col min="1" max="1" width="30" style="176" customWidth="1"/>
    <col min="2" max="2" width="13.125" style="176" customWidth="1"/>
    <col min="3" max="3" width="12.125" style="176" customWidth="1"/>
    <col min="4" max="4" width="12.5" style="176" customWidth="1"/>
    <col min="5" max="5" width="13.125" style="176" customWidth="1"/>
    <col min="6" max="6" width="12.25" style="176" customWidth="1"/>
    <col min="7" max="7" width="11.875" style="176" customWidth="1"/>
    <col min="8" max="9" width="12.625" style="176" customWidth="1"/>
    <col min="10" max="256" width="12.1833333333333" style="176" customWidth="1"/>
    <col min="257" max="16384" width="12.1833333333333" style="176"/>
  </cols>
  <sheetData>
    <row r="1" s="176" customFormat="1" customHeight="1" spans="1:1">
      <c r="A1" s="176" t="s">
        <v>1089</v>
      </c>
    </row>
    <row r="2" s="176" customFormat="1" ht="34" customHeight="1" spans="1:9">
      <c r="A2" s="177" t="s">
        <v>1090</v>
      </c>
      <c r="B2" s="177"/>
      <c r="C2" s="177"/>
      <c r="D2" s="177"/>
      <c r="E2" s="177"/>
      <c r="F2" s="177"/>
      <c r="G2" s="177"/>
      <c r="H2" s="177"/>
      <c r="I2" s="177"/>
    </row>
    <row r="3" s="176" customFormat="1" ht="16.95" customHeight="1" spans="1:9">
      <c r="A3" s="178" t="s">
        <v>2</v>
      </c>
      <c r="B3" s="178"/>
      <c r="C3" s="178"/>
      <c r="D3" s="178"/>
      <c r="E3" s="178"/>
      <c r="F3" s="178"/>
      <c r="G3" s="178"/>
      <c r="H3" s="178"/>
      <c r="I3" s="178"/>
    </row>
    <row r="4" s="176" customFormat="1" ht="43.5" customHeight="1" spans="1:9">
      <c r="A4" s="179" t="s">
        <v>1057</v>
      </c>
      <c r="B4" s="180" t="s">
        <v>755</v>
      </c>
      <c r="C4" s="180" t="s">
        <v>1058</v>
      </c>
      <c r="D4" s="180" t="s">
        <v>1059</v>
      </c>
      <c r="E4" s="180" t="s">
        <v>1060</v>
      </c>
      <c r="F4" s="180" t="s">
        <v>1061</v>
      </c>
      <c r="G4" s="180" t="s">
        <v>1062</v>
      </c>
      <c r="H4" s="180" t="s">
        <v>1063</v>
      </c>
      <c r="I4" s="180" t="s">
        <v>1064</v>
      </c>
    </row>
    <row r="5" s="176" customFormat="1" ht="24" customHeight="1" spans="1:9">
      <c r="A5" s="181" t="s">
        <v>1078</v>
      </c>
      <c r="B5" s="182">
        <f t="shared" ref="B5:B11" si="0">SUM(C5:I5)</f>
        <v>34374</v>
      </c>
      <c r="C5" s="182">
        <v>0</v>
      </c>
      <c r="D5" s="182">
        <f t="shared" ref="D5:I5" si="1">SUM(D6:D9)</f>
        <v>6432</v>
      </c>
      <c r="E5" s="182">
        <f t="shared" si="1"/>
        <v>27942</v>
      </c>
      <c r="F5" s="182">
        <f t="shared" si="1"/>
        <v>0</v>
      </c>
      <c r="G5" s="182">
        <f t="shared" si="1"/>
        <v>0</v>
      </c>
      <c r="H5" s="182">
        <f t="shared" si="1"/>
        <v>0</v>
      </c>
      <c r="I5" s="182">
        <f t="shared" si="1"/>
        <v>0</v>
      </c>
    </row>
    <row r="6" s="176" customFormat="1" ht="24" customHeight="1" spans="1:9">
      <c r="A6" s="183" t="s">
        <v>1079</v>
      </c>
      <c r="B6" s="184">
        <f t="shared" si="0"/>
        <v>33273</v>
      </c>
      <c r="C6" s="182">
        <v>0</v>
      </c>
      <c r="D6" s="182">
        <v>6431</v>
      </c>
      <c r="E6" s="182">
        <v>26842</v>
      </c>
      <c r="F6" s="182">
        <v>0</v>
      </c>
      <c r="G6" s="182">
        <v>0</v>
      </c>
      <c r="H6" s="182">
        <v>0</v>
      </c>
      <c r="I6" s="182">
        <v>0</v>
      </c>
    </row>
    <row r="7" s="176" customFormat="1" ht="24" customHeight="1" spans="1:9">
      <c r="A7" s="185" t="s">
        <v>1080</v>
      </c>
      <c r="B7" s="182">
        <f t="shared" si="0"/>
        <v>148</v>
      </c>
      <c r="C7" s="186">
        <v>0</v>
      </c>
      <c r="D7" s="182">
        <v>1</v>
      </c>
      <c r="E7" s="182">
        <v>147</v>
      </c>
      <c r="F7" s="182">
        <v>0</v>
      </c>
      <c r="G7" s="182">
        <v>0</v>
      </c>
      <c r="H7" s="182">
        <v>0</v>
      </c>
      <c r="I7" s="182">
        <v>0</v>
      </c>
    </row>
    <row r="8" s="176" customFormat="1" ht="24" customHeight="1" spans="1:9">
      <c r="A8" s="183" t="s">
        <v>1081</v>
      </c>
      <c r="B8" s="187">
        <f t="shared" si="0"/>
        <v>953</v>
      </c>
      <c r="C8" s="182">
        <v>0</v>
      </c>
      <c r="D8" s="182">
        <v>0</v>
      </c>
      <c r="E8" s="182">
        <v>953</v>
      </c>
      <c r="F8" s="182">
        <v>0</v>
      </c>
      <c r="G8" s="182">
        <v>0</v>
      </c>
      <c r="H8" s="182">
        <v>0</v>
      </c>
      <c r="I8" s="182">
        <v>0</v>
      </c>
    </row>
    <row r="9" s="176" customFormat="1" ht="24" customHeight="1" spans="1:9">
      <c r="A9" s="183" t="s">
        <v>1082</v>
      </c>
      <c r="B9" s="182">
        <f t="shared" si="0"/>
        <v>0</v>
      </c>
      <c r="C9" s="182">
        <v>0</v>
      </c>
      <c r="D9" s="182">
        <v>0</v>
      </c>
      <c r="E9" s="182">
        <v>0</v>
      </c>
      <c r="F9" s="182">
        <v>0</v>
      </c>
      <c r="G9" s="182">
        <v>0</v>
      </c>
      <c r="H9" s="182">
        <v>0</v>
      </c>
      <c r="I9" s="182">
        <v>0</v>
      </c>
    </row>
    <row r="10" s="176" customFormat="1" ht="24" customHeight="1" spans="1:9">
      <c r="A10" s="181" t="s">
        <v>1083</v>
      </c>
      <c r="B10" s="182">
        <f t="shared" si="0"/>
        <v>327</v>
      </c>
      <c r="C10" s="182">
        <v>0</v>
      </c>
      <c r="D10" s="182">
        <v>629</v>
      </c>
      <c r="E10" s="182">
        <v>-302</v>
      </c>
      <c r="F10" s="182">
        <v>0</v>
      </c>
      <c r="G10" s="182">
        <v>0</v>
      </c>
      <c r="H10" s="182">
        <v>0</v>
      </c>
      <c r="I10" s="182">
        <v>0</v>
      </c>
    </row>
    <row r="11" s="176" customFormat="1" ht="24" customHeight="1" spans="1:9">
      <c r="A11" s="181" t="s">
        <v>1084</v>
      </c>
      <c r="B11" s="182">
        <f t="shared" si="0"/>
        <v>17338</v>
      </c>
      <c r="C11" s="182">
        <v>0</v>
      </c>
      <c r="D11" s="182">
        <v>15263</v>
      </c>
      <c r="E11" s="182">
        <v>2075</v>
      </c>
      <c r="F11" s="182">
        <v>0</v>
      </c>
      <c r="G11" s="182">
        <v>0</v>
      </c>
      <c r="H11" s="182">
        <v>0</v>
      </c>
      <c r="I11" s="182">
        <v>0</v>
      </c>
    </row>
    <row r="12" s="176" customFormat="1" ht="24" customHeight="1" spans="1:9">
      <c r="A12" s="181" t="s">
        <v>1085</v>
      </c>
      <c r="B12" s="182">
        <f t="shared" ref="B12:I12" si="2">B5+B11</f>
        <v>51712</v>
      </c>
      <c r="C12" s="182">
        <f t="shared" si="2"/>
        <v>0</v>
      </c>
      <c r="D12" s="182">
        <f t="shared" si="2"/>
        <v>21695</v>
      </c>
      <c r="E12" s="182">
        <f t="shared" si="2"/>
        <v>30017</v>
      </c>
      <c r="F12" s="182">
        <f t="shared" si="2"/>
        <v>0</v>
      </c>
      <c r="G12" s="182">
        <f t="shared" si="2"/>
        <v>0</v>
      </c>
      <c r="H12" s="182">
        <f t="shared" si="2"/>
        <v>0</v>
      </c>
      <c r="I12" s="182">
        <f t="shared" si="2"/>
        <v>0</v>
      </c>
    </row>
    <row r="13" s="176" customFormat="1" ht="57" customHeight="1" spans="1:9">
      <c r="A13" s="188" t="s">
        <v>1086</v>
      </c>
      <c r="B13" s="189"/>
      <c r="C13" s="189"/>
      <c r="D13" s="189"/>
      <c r="E13" s="189"/>
      <c r="F13" s="189"/>
      <c r="G13" s="189"/>
      <c r="H13" s="189"/>
      <c r="I13" s="190"/>
    </row>
    <row r="14" s="176" customFormat="1" ht="16.95" customHeight="1"/>
    <row r="15" s="176" customFormat="1" ht="16.95" customHeight="1"/>
    <row r="16" s="176" customFormat="1" ht="16.95" customHeight="1"/>
    <row r="17" s="176" customFormat="1" ht="16.95" customHeight="1"/>
    <row r="19" s="176" customFormat="1" ht="16.95" customHeight="1"/>
    <row r="20" s="176" customFormat="1" ht="16.95" customHeight="1"/>
  </sheetData>
  <mergeCells count="3">
    <mergeCell ref="A2:I2"/>
    <mergeCell ref="A3:I3"/>
    <mergeCell ref="A13:I13"/>
  </mergeCells>
  <pageMargins left="0.748031496062992" right="0.748031496062992" top="0.984251968503937" bottom="0.984251968503937" header="0.511811023622047" footer="0.511811023622047"/>
  <pageSetup paperSize="9" scale="96" orientation="landscape" horizontalDpi="600" verticalDpi="600"/>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topLeftCell="A9" workbookViewId="0">
      <selection activeCell="G8" sqref="G8"/>
    </sheetView>
  </sheetViews>
  <sheetFormatPr defaultColWidth="9" defaultRowHeight="14.25" outlineLevelCol="1"/>
  <cols>
    <col min="1" max="1" width="40.5" style="153" customWidth="1"/>
    <col min="2" max="2" width="40.5" style="154" customWidth="1"/>
    <col min="3" max="16384" width="9" style="153"/>
  </cols>
  <sheetData>
    <row r="1" spans="1:1">
      <c r="A1" s="122" t="s">
        <v>1091</v>
      </c>
    </row>
    <row r="2" ht="30" customHeight="1" spans="1:2">
      <c r="A2" s="123" t="s">
        <v>1092</v>
      </c>
      <c r="B2" s="156"/>
    </row>
    <row r="3" ht="19.5" customHeight="1" spans="1:2">
      <c r="A3" s="124"/>
      <c r="B3" s="157" t="s">
        <v>2</v>
      </c>
    </row>
    <row r="4" ht="36" customHeight="1" spans="1:2">
      <c r="A4" s="159" t="s">
        <v>723</v>
      </c>
      <c r="B4" s="160" t="s">
        <v>4</v>
      </c>
    </row>
    <row r="5" ht="36" customHeight="1" spans="1:2">
      <c r="A5" s="162" t="s">
        <v>1093</v>
      </c>
      <c r="B5" s="164"/>
    </row>
    <row r="6" ht="36" customHeight="1" spans="1:2">
      <c r="A6" s="165" t="s">
        <v>1094</v>
      </c>
      <c r="B6" s="167"/>
    </row>
    <row r="7" ht="36" customHeight="1" spans="1:2">
      <c r="A7" s="168" t="s">
        <v>1095</v>
      </c>
      <c r="B7" s="169"/>
    </row>
    <row r="8" ht="36" customHeight="1" spans="1:2">
      <c r="A8" s="168" t="s">
        <v>1096</v>
      </c>
      <c r="B8" s="169"/>
    </row>
    <row r="9" ht="36" customHeight="1" spans="1:2">
      <c r="A9" s="168" t="s">
        <v>1097</v>
      </c>
      <c r="B9" s="169"/>
    </row>
    <row r="10" ht="36" customHeight="1" spans="1:2">
      <c r="A10" s="168" t="s">
        <v>1098</v>
      </c>
      <c r="B10" s="169"/>
    </row>
    <row r="11" ht="36" customHeight="1" spans="1:2">
      <c r="A11" s="168" t="s">
        <v>1099</v>
      </c>
      <c r="B11" s="169"/>
    </row>
    <row r="12" ht="36" customHeight="1" spans="1:2">
      <c r="A12" s="168" t="s">
        <v>1100</v>
      </c>
      <c r="B12" s="169">
        <v>19438</v>
      </c>
    </row>
    <row r="13" ht="36" customHeight="1" spans="1:2">
      <c r="A13" s="165"/>
      <c r="B13" s="169"/>
    </row>
    <row r="14" ht="36" customHeight="1" spans="1:2">
      <c r="A14" s="175" t="s">
        <v>1101</v>
      </c>
      <c r="B14" s="169">
        <v>19438</v>
      </c>
    </row>
    <row r="15" ht="36" customHeight="1" spans="1:2">
      <c r="A15" s="175" t="s">
        <v>655</v>
      </c>
      <c r="B15" s="169">
        <v>4</v>
      </c>
    </row>
    <row r="16" ht="36" customHeight="1" spans="1:2">
      <c r="A16" s="175" t="s">
        <v>1102</v>
      </c>
      <c r="B16" s="169">
        <v>9</v>
      </c>
    </row>
    <row r="17" ht="36" customHeight="1" spans="1:2">
      <c r="A17" s="170" t="s">
        <v>1103</v>
      </c>
      <c r="B17" s="171">
        <f>SUM(B14:B16)</f>
        <v>19451</v>
      </c>
    </row>
    <row r="18" s="135" customFormat="1" ht="26.25" customHeight="1" spans="2:2">
      <c r="B18" s="173"/>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topLeftCell="A4" workbookViewId="0">
      <selection activeCell="H13" sqref="H13"/>
    </sheetView>
  </sheetViews>
  <sheetFormatPr defaultColWidth="9" defaultRowHeight="14.25" outlineLevelCol="1"/>
  <cols>
    <col min="1" max="1" width="40.625" style="122" customWidth="1"/>
    <col min="2" max="2" width="38.75" style="122" customWidth="1"/>
    <col min="3" max="16384" width="9" style="122"/>
  </cols>
  <sheetData>
    <row r="1" spans="1:1">
      <c r="A1" s="122" t="s">
        <v>1104</v>
      </c>
    </row>
    <row r="2" ht="30" customHeight="1" spans="1:2">
      <c r="A2" s="123" t="s">
        <v>1105</v>
      </c>
      <c r="B2" s="123"/>
    </row>
    <row r="3" ht="19.5" customHeight="1" spans="1:2">
      <c r="A3" s="124"/>
      <c r="B3" s="125" t="s">
        <v>2</v>
      </c>
    </row>
    <row r="4" ht="36" customHeight="1" spans="1:2">
      <c r="A4" s="159" t="s">
        <v>723</v>
      </c>
      <c r="B4" s="159" t="s">
        <v>4</v>
      </c>
    </row>
    <row r="5" ht="36" customHeight="1" spans="1:2">
      <c r="A5" s="162" t="s">
        <v>1106</v>
      </c>
      <c r="B5" s="174">
        <v>3</v>
      </c>
    </row>
    <row r="6" ht="36" customHeight="1" spans="1:2">
      <c r="A6" s="162" t="s">
        <v>1107</v>
      </c>
      <c r="B6" s="167"/>
    </row>
    <row r="7" ht="36" customHeight="1" spans="1:2">
      <c r="A7" s="162" t="s">
        <v>1108</v>
      </c>
      <c r="B7" s="167"/>
    </row>
    <row r="8" ht="36" customHeight="1" spans="1:2">
      <c r="A8" s="162" t="s">
        <v>1109</v>
      </c>
      <c r="B8" s="167"/>
    </row>
    <row r="9" ht="36" customHeight="1" spans="1:2">
      <c r="A9" s="162" t="s">
        <v>1110</v>
      </c>
      <c r="B9" s="167"/>
    </row>
    <row r="10" ht="36" customHeight="1" spans="1:2">
      <c r="A10" s="162" t="s">
        <v>1111</v>
      </c>
      <c r="B10" s="167"/>
    </row>
    <row r="11" ht="36" customHeight="1" spans="1:2">
      <c r="A11" s="162" t="s">
        <v>1112</v>
      </c>
      <c r="B11" s="167"/>
    </row>
    <row r="12" ht="36" customHeight="1" spans="1:2">
      <c r="A12" s="168"/>
      <c r="B12" s="169"/>
    </row>
    <row r="13" ht="36" customHeight="1" spans="1:2">
      <c r="A13" s="168" t="s">
        <v>1113</v>
      </c>
      <c r="B13" s="169">
        <v>3</v>
      </c>
    </row>
    <row r="14" ht="36" customHeight="1" spans="1:2">
      <c r="A14" s="165" t="s">
        <v>1114</v>
      </c>
      <c r="B14" s="169">
        <v>19438</v>
      </c>
    </row>
    <row r="15" ht="36" customHeight="1" spans="1:2">
      <c r="A15" s="175" t="s">
        <v>717</v>
      </c>
      <c r="B15" s="169">
        <v>10</v>
      </c>
    </row>
    <row r="16" ht="36" customHeight="1" spans="1:2">
      <c r="A16" s="170" t="s">
        <v>1115</v>
      </c>
      <c r="B16" s="171">
        <f>SUM(B13:B15)</f>
        <v>19451</v>
      </c>
    </row>
    <row r="17" ht="26.25" customHeight="1" spans="1:2">
      <c r="A17" s="135"/>
      <c r="B17" s="136"/>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opLeftCell="C1" workbookViewId="0">
      <selection activeCell="E5" sqref="E5"/>
    </sheetView>
  </sheetViews>
  <sheetFormatPr defaultColWidth="9" defaultRowHeight="14.25" outlineLevelCol="4"/>
  <cols>
    <col min="1" max="1" width="40.5" style="153" customWidth="1"/>
    <col min="2" max="2" width="40.5" style="154" customWidth="1"/>
    <col min="3" max="3" width="38.375" style="153" customWidth="1"/>
    <col min="4" max="4" width="38.375" style="155" customWidth="1"/>
    <col min="5" max="5" width="31.375" style="153" customWidth="1"/>
    <col min="6" max="16384" width="9" style="153"/>
  </cols>
  <sheetData>
    <row r="1" spans="1:5">
      <c r="A1" s="122" t="s">
        <v>1116</v>
      </c>
      <c r="C1" s="122" t="s">
        <v>1117</v>
      </c>
      <c r="D1" s="138"/>
      <c r="E1" s="154"/>
    </row>
    <row r="2" ht="30" customHeight="1" spans="1:5">
      <c r="A2" s="123" t="s">
        <v>1118</v>
      </c>
      <c r="B2" s="156"/>
      <c r="C2" s="123" t="s">
        <v>1119</v>
      </c>
      <c r="D2" s="123"/>
      <c r="E2" s="156"/>
    </row>
    <row r="3" ht="19.5" customHeight="1" spans="1:5">
      <c r="A3" s="124"/>
      <c r="B3" s="157" t="s">
        <v>2</v>
      </c>
      <c r="C3" s="124"/>
      <c r="D3" s="124"/>
      <c r="E3" s="157" t="s">
        <v>2</v>
      </c>
    </row>
    <row r="4" ht="36" customHeight="1" spans="1:5">
      <c r="A4" s="158" t="s">
        <v>1120</v>
      </c>
      <c r="B4" s="129" t="s">
        <v>1121</v>
      </c>
      <c r="C4" s="159" t="s">
        <v>723</v>
      </c>
      <c r="D4" s="159" t="s">
        <v>1031</v>
      </c>
      <c r="E4" s="160" t="s">
        <v>4</v>
      </c>
    </row>
    <row r="5" ht="36" customHeight="1" spans="1:5">
      <c r="A5" s="127" t="s">
        <v>1093</v>
      </c>
      <c r="B5" s="161"/>
      <c r="C5" s="162" t="s">
        <v>1093</v>
      </c>
      <c r="D5" s="163"/>
      <c r="E5" s="164"/>
    </row>
    <row r="6" ht="36" customHeight="1" spans="1:5">
      <c r="A6" s="132" t="s">
        <v>1122</v>
      </c>
      <c r="B6" s="129"/>
      <c r="C6" s="165" t="s">
        <v>1094</v>
      </c>
      <c r="D6" s="166"/>
      <c r="E6" s="167"/>
    </row>
    <row r="7" ht="36" customHeight="1" spans="1:5">
      <c r="A7" s="130" t="s">
        <v>1095</v>
      </c>
      <c r="B7" s="131"/>
      <c r="C7" s="168" t="s">
        <v>1095</v>
      </c>
      <c r="D7" s="163"/>
      <c r="E7" s="169"/>
    </row>
    <row r="8" ht="36" customHeight="1" spans="1:5">
      <c r="A8" s="130" t="s">
        <v>1096</v>
      </c>
      <c r="B8" s="131"/>
      <c r="C8" s="168" t="s">
        <v>1096</v>
      </c>
      <c r="D8" s="163"/>
      <c r="E8" s="169"/>
    </row>
    <row r="9" ht="36" customHeight="1" spans="1:5">
      <c r="A9" s="130" t="s">
        <v>1097</v>
      </c>
      <c r="B9" s="131"/>
      <c r="C9" s="168" t="s">
        <v>1097</v>
      </c>
      <c r="D9" s="163">
        <v>198</v>
      </c>
      <c r="E9" s="169"/>
    </row>
    <row r="10" ht="36" customHeight="1" spans="1:5">
      <c r="A10" s="130" t="s">
        <v>1098</v>
      </c>
      <c r="B10" s="131"/>
      <c r="C10" s="168" t="s">
        <v>1098</v>
      </c>
      <c r="D10" s="163"/>
      <c r="E10" s="169"/>
    </row>
    <row r="11" ht="36" customHeight="1" spans="1:5">
      <c r="A11" s="130" t="s">
        <v>1099</v>
      </c>
      <c r="B11" s="131"/>
      <c r="C11" s="168" t="s">
        <v>1099</v>
      </c>
      <c r="D11" s="163"/>
      <c r="E11" s="169"/>
    </row>
    <row r="12" ht="36" customHeight="1" spans="1:5">
      <c r="A12" s="130"/>
      <c r="B12" s="131"/>
      <c r="C12" s="168" t="s">
        <v>1123</v>
      </c>
      <c r="D12" s="163">
        <v>15000</v>
      </c>
      <c r="E12" s="169">
        <v>19438</v>
      </c>
    </row>
    <row r="13" ht="36" customHeight="1" spans="1:5">
      <c r="A13" s="132"/>
      <c r="B13" s="131"/>
      <c r="C13" s="170" t="s">
        <v>1103</v>
      </c>
      <c r="D13" s="159">
        <f>SUM(D5:D12)</f>
        <v>15198</v>
      </c>
      <c r="E13" s="171">
        <f>E12</f>
        <v>19438</v>
      </c>
    </row>
    <row r="14" ht="36" customHeight="1" spans="1:2">
      <c r="A14" s="172" t="s">
        <v>1124</v>
      </c>
      <c r="B14" s="134"/>
    </row>
    <row r="15" s="135" customFormat="1" ht="26.25" customHeight="1" spans="1:5">
      <c r="A15" s="135" t="s">
        <v>1125</v>
      </c>
      <c r="B15" s="173"/>
      <c r="C15" s="153"/>
      <c r="D15" s="155"/>
      <c r="E15" s="153"/>
    </row>
  </sheetData>
  <mergeCells count="2">
    <mergeCell ref="A2:B2"/>
    <mergeCell ref="C2:E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workbookViewId="0">
      <selection activeCell="G8" sqref="G8"/>
    </sheetView>
  </sheetViews>
  <sheetFormatPr defaultColWidth="9" defaultRowHeight="14.25" outlineLevelCol="2"/>
  <cols>
    <col min="1" max="1" width="16.3" style="122" customWidth="1"/>
    <col min="2" max="2" width="50.4" style="122" customWidth="1"/>
    <col min="3" max="3" width="18.4" style="138" customWidth="1"/>
    <col min="4" max="16384" width="9" style="122"/>
  </cols>
  <sheetData>
    <row r="1" spans="1:1">
      <c r="A1" s="122" t="s">
        <v>1126</v>
      </c>
    </row>
    <row r="2" ht="30" customHeight="1" spans="1:3">
      <c r="A2" s="139" t="s">
        <v>1127</v>
      </c>
      <c r="B2" s="139"/>
      <c r="C2" s="139"/>
    </row>
    <row r="3" ht="19.5" customHeight="1" spans="1:3">
      <c r="A3" s="124"/>
      <c r="B3" s="140" t="s">
        <v>2</v>
      </c>
      <c r="C3" s="141"/>
    </row>
    <row r="4" s="122" customFormat="1" ht="28" customHeight="1" spans="1:3">
      <c r="A4" s="142" t="s">
        <v>86</v>
      </c>
      <c r="B4" s="142" t="s">
        <v>1128</v>
      </c>
      <c r="C4" s="142" t="s">
        <v>4</v>
      </c>
    </row>
    <row r="5" s="122" customFormat="1" ht="28" customHeight="1" spans="1:3">
      <c r="A5" s="143"/>
      <c r="B5" s="142" t="s">
        <v>1129</v>
      </c>
      <c r="C5" s="144">
        <f>C6+C9</f>
        <v>3</v>
      </c>
    </row>
    <row r="6" s="122" customFormat="1" ht="28" customHeight="1" spans="1:3">
      <c r="A6" s="145">
        <v>208</v>
      </c>
      <c r="B6" s="146" t="s">
        <v>260</v>
      </c>
      <c r="C6" s="144">
        <f>C7</f>
        <v>0</v>
      </c>
    </row>
    <row r="7" s="122" customFormat="1" ht="28" customHeight="1" spans="1:3">
      <c r="A7" s="143">
        <v>20804</v>
      </c>
      <c r="B7" s="146" t="s">
        <v>638</v>
      </c>
      <c r="C7" s="144">
        <f>C8</f>
        <v>0</v>
      </c>
    </row>
    <row r="8" s="122" customFormat="1" ht="28" customHeight="1" spans="1:3">
      <c r="A8" s="143">
        <v>2080451</v>
      </c>
      <c r="B8" s="147" t="s">
        <v>1130</v>
      </c>
      <c r="C8" s="144">
        <v>0</v>
      </c>
    </row>
    <row r="9" s="122" customFormat="1" ht="28" customHeight="1" spans="1:3">
      <c r="A9" s="145">
        <v>223</v>
      </c>
      <c r="B9" s="146" t="s">
        <v>1129</v>
      </c>
      <c r="C9" s="144">
        <f>C10+C21+C30+C32</f>
        <v>3</v>
      </c>
    </row>
    <row r="10" s="122" customFormat="1" ht="28" customHeight="1" spans="1:3">
      <c r="A10" s="148">
        <v>22301</v>
      </c>
      <c r="B10" s="146" t="s">
        <v>1131</v>
      </c>
      <c r="C10" s="144">
        <f>SUM(C11:C20)</f>
        <v>3</v>
      </c>
    </row>
    <row r="11" s="122" customFormat="1" ht="28" customHeight="1" spans="1:3">
      <c r="A11" s="143">
        <v>2230101</v>
      </c>
      <c r="B11" s="147" t="s">
        <v>1132</v>
      </c>
      <c r="C11" s="144">
        <v>0</v>
      </c>
    </row>
    <row r="12" s="122" customFormat="1" ht="28" customHeight="1" spans="1:3">
      <c r="A12" s="143">
        <v>2230102</v>
      </c>
      <c r="B12" s="147" t="s">
        <v>1133</v>
      </c>
      <c r="C12" s="144">
        <v>0</v>
      </c>
    </row>
    <row r="13" s="122" customFormat="1" ht="28" customHeight="1" spans="1:3">
      <c r="A13" s="143">
        <v>2230103</v>
      </c>
      <c r="B13" s="147" t="s">
        <v>1134</v>
      </c>
      <c r="C13" s="144">
        <v>0</v>
      </c>
    </row>
    <row r="14" s="122" customFormat="1" ht="28" customHeight="1" spans="1:3">
      <c r="A14" s="143">
        <v>2230104</v>
      </c>
      <c r="B14" s="147" t="s">
        <v>1135</v>
      </c>
      <c r="C14" s="144">
        <v>0</v>
      </c>
    </row>
    <row r="15" s="122" customFormat="1" ht="28" customHeight="1" spans="1:3">
      <c r="A15" s="143">
        <v>2230105</v>
      </c>
      <c r="B15" s="147" t="s">
        <v>1136</v>
      </c>
      <c r="C15" s="144">
        <v>3</v>
      </c>
    </row>
    <row r="16" s="122" customFormat="1" ht="28" customHeight="1" spans="1:3">
      <c r="A16" s="143">
        <v>2230106</v>
      </c>
      <c r="B16" s="147" t="s">
        <v>1137</v>
      </c>
      <c r="C16" s="144">
        <v>0</v>
      </c>
    </row>
    <row r="17" s="122" customFormat="1" ht="28" customHeight="1" spans="1:3">
      <c r="A17" s="143">
        <v>2230107</v>
      </c>
      <c r="B17" s="147" t="s">
        <v>1138</v>
      </c>
      <c r="C17" s="144">
        <v>0</v>
      </c>
    </row>
    <row r="18" s="122" customFormat="1" ht="28" customHeight="1" spans="1:3">
      <c r="A18" s="143">
        <v>2230108</v>
      </c>
      <c r="B18" s="147" t="s">
        <v>1139</v>
      </c>
      <c r="C18" s="144">
        <v>0</v>
      </c>
    </row>
    <row r="19" s="122" customFormat="1" ht="28" customHeight="1" spans="1:3">
      <c r="A19" s="143">
        <v>2230109</v>
      </c>
      <c r="B19" s="149" t="s">
        <v>1140</v>
      </c>
      <c r="C19" s="144">
        <v>0</v>
      </c>
    </row>
    <row r="20" s="122" customFormat="1" ht="28" customHeight="1" spans="1:3">
      <c r="A20" s="143">
        <v>2230199</v>
      </c>
      <c r="B20" s="147" t="s">
        <v>1141</v>
      </c>
      <c r="C20" s="144">
        <v>0</v>
      </c>
    </row>
    <row r="21" s="122" customFormat="1" ht="28" customHeight="1" spans="1:3">
      <c r="A21" s="145">
        <v>22302</v>
      </c>
      <c r="B21" s="146" t="s">
        <v>1142</v>
      </c>
      <c r="C21" s="144">
        <f>SUM(C22:C29)</f>
        <v>0</v>
      </c>
    </row>
    <row r="22" s="122" customFormat="1" ht="28" customHeight="1" spans="1:3">
      <c r="A22" s="143">
        <v>2230201</v>
      </c>
      <c r="B22" s="147" t="s">
        <v>1143</v>
      </c>
      <c r="C22" s="144">
        <v>0</v>
      </c>
    </row>
    <row r="23" s="122" customFormat="1" ht="28" customHeight="1" spans="1:3">
      <c r="A23" s="150">
        <v>2230202</v>
      </c>
      <c r="B23" s="151" t="s">
        <v>1144</v>
      </c>
      <c r="C23" s="152">
        <v>0</v>
      </c>
    </row>
    <row r="24" s="122" customFormat="1" ht="28" customHeight="1" spans="1:3">
      <c r="A24" s="143">
        <v>2230203</v>
      </c>
      <c r="B24" s="147" t="s">
        <v>1145</v>
      </c>
      <c r="C24" s="144">
        <v>0</v>
      </c>
    </row>
    <row r="25" s="122" customFormat="1" ht="28" customHeight="1" spans="1:3">
      <c r="A25" s="143">
        <v>2230204</v>
      </c>
      <c r="B25" s="147" t="s">
        <v>1146</v>
      </c>
      <c r="C25" s="144">
        <v>0</v>
      </c>
    </row>
    <row r="26" s="122" customFormat="1" ht="28" customHeight="1" spans="1:3">
      <c r="A26" s="143">
        <v>2230205</v>
      </c>
      <c r="B26" s="147" t="s">
        <v>1147</v>
      </c>
      <c r="C26" s="144">
        <v>0</v>
      </c>
    </row>
    <row r="27" s="122" customFormat="1" ht="28" customHeight="1" spans="1:3">
      <c r="A27" s="143">
        <v>2230206</v>
      </c>
      <c r="B27" s="147" t="s">
        <v>1148</v>
      </c>
      <c r="C27" s="144">
        <v>0</v>
      </c>
    </row>
    <row r="28" s="122" customFormat="1" ht="28" customHeight="1" spans="1:3">
      <c r="A28" s="143">
        <v>2230208</v>
      </c>
      <c r="B28" s="147" t="s">
        <v>1149</v>
      </c>
      <c r="C28" s="144">
        <v>0</v>
      </c>
    </row>
    <row r="29" s="122" customFormat="1" ht="28" customHeight="1" spans="1:3">
      <c r="A29" s="143">
        <v>2230299</v>
      </c>
      <c r="B29" s="147" t="s">
        <v>1150</v>
      </c>
      <c r="C29" s="144">
        <v>0</v>
      </c>
    </row>
    <row r="30" s="122" customFormat="1" ht="28" customHeight="1" spans="1:3">
      <c r="A30" s="145">
        <v>22303</v>
      </c>
      <c r="B30" s="146" t="s">
        <v>1151</v>
      </c>
      <c r="C30" s="144">
        <f>C31</f>
        <v>0</v>
      </c>
    </row>
    <row r="31" s="122" customFormat="1" ht="28" customHeight="1" spans="1:3">
      <c r="A31" s="143">
        <v>2230301</v>
      </c>
      <c r="B31" s="147" t="s">
        <v>1152</v>
      </c>
      <c r="C31" s="144">
        <v>0</v>
      </c>
    </row>
    <row r="32" s="122" customFormat="1" ht="28" customHeight="1" spans="1:3">
      <c r="A32" s="145">
        <v>22399</v>
      </c>
      <c r="B32" s="146" t="s">
        <v>1153</v>
      </c>
      <c r="C32" s="144">
        <f>C33</f>
        <v>0</v>
      </c>
    </row>
    <row r="33" s="122" customFormat="1" ht="28" customHeight="1" spans="1:3">
      <c r="A33" s="143">
        <v>2239999</v>
      </c>
      <c r="B33" s="147" t="s">
        <v>1154</v>
      </c>
      <c r="C33" s="144">
        <v>0</v>
      </c>
    </row>
  </sheetData>
  <mergeCells count="2">
    <mergeCell ref="A2:C2"/>
    <mergeCell ref="B3:C3"/>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topLeftCell="A4" workbookViewId="0">
      <selection activeCell="L7" sqref="L7"/>
    </sheetView>
  </sheetViews>
  <sheetFormatPr defaultColWidth="9" defaultRowHeight="14.25" outlineLevelCol="1"/>
  <cols>
    <col min="1" max="1" width="40.625" style="122" customWidth="1"/>
    <col min="2" max="2" width="38.75" style="122" customWidth="1"/>
    <col min="3" max="16384" width="9" style="122"/>
  </cols>
  <sheetData>
    <row r="1" s="122" customFormat="1" spans="1:1">
      <c r="A1" s="122" t="s">
        <v>1155</v>
      </c>
    </row>
    <row r="2" s="122" customFormat="1" ht="30" customHeight="1" spans="1:2">
      <c r="A2" s="123" t="s">
        <v>1156</v>
      </c>
      <c r="B2" s="123"/>
    </row>
    <row r="3" s="122" customFormat="1" ht="19.5" customHeight="1" spans="1:2">
      <c r="A3" s="124"/>
      <c r="B3" s="125" t="s">
        <v>2</v>
      </c>
    </row>
    <row r="4" s="122" customFormat="1" ht="36" customHeight="1" spans="1:2">
      <c r="A4" s="126" t="s">
        <v>1157</v>
      </c>
      <c r="B4" s="126" t="s">
        <v>1158</v>
      </c>
    </row>
    <row r="5" s="122" customFormat="1" ht="36" customHeight="1" spans="1:2">
      <c r="A5" s="127" t="s">
        <v>1106</v>
      </c>
      <c r="B5" s="128"/>
    </row>
    <row r="6" s="122" customFormat="1" ht="36" customHeight="1" spans="1:2">
      <c r="A6" s="127" t="s">
        <v>1107</v>
      </c>
      <c r="B6" s="129"/>
    </row>
    <row r="7" s="122" customFormat="1" ht="36" customHeight="1" spans="1:2">
      <c r="A7" s="127" t="s">
        <v>1108</v>
      </c>
      <c r="B7" s="129"/>
    </row>
    <row r="8" s="122" customFormat="1" ht="36" customHeight="1" spans="1:2">
      <c r="A8" s="127" t="s">
        <v>1109</v>
      </c>
      <c r="B8" s="129"/>
    </row>
    <row r="9" s="122" customFormat="1" ht="36" customHeight="1" spans="1:2">
      <c r="A9" s="127" t="s">
        <v>1110</v>
      </c>
      <c r="B9" s="129"/>
    </row>
    <row r="10" s="122" customFormat="1" ht="36" customHeight="1" spans="1:2">
      <c r="A10" s="127" t="s">
        <v>1111</v>
      </c>
      <c r="B10" s="129"/>
    </row>
    <row r="11" s="122" customFormat="1" ht="36" customHeight="1" spans="1:2">
      <c r="A11" s="127" t="s">
        <v>1112</v>
      </c>
      <c r="B11" s="129"/>
    </row>
    <row r="12" s="122" customFormat="1" ht="36" customHeight="1" spans="1:2">
      <c r="A12" s="130"/>
      <c r="B12" s="131"/>
    </row>
    <row r="13" s="122" customFormat="1" ht="36" customHeight="1" spans="1:2">
      <c r="A13" s="130" t="s">
        <v>1113</v>
      </c>
      <c r="B13" s="131"/>
    </row>
    <row r="14" s="122" customFormat="1" ht="36" customHeight="1" spans="1:2">
      <c r="A14" s="132" t="s">
        <v>1159</v>
      </c>
      <c r="B14" s="131"/>
    </row>
    <row r="15" s="122" customFormat="1" ht="36" customHeight="1" spans="1:2">
      <c r="A15" s="133" t="s">
        <v>1115</v>
      </c>
      <c r="B15" s="134"/>
    </row>
    <row r="16" s="122" customFormat="1" ht="26.25" customHeight="1" spans="1:2">
      <c r="A16" s="135" t="s">
        <v>1160</v>
      </c>
      <c r="B16" s="136"/>
    </row>
    <row r="17" s="122" customFormat="1" spans="2:2">
      <c r="B17" s="137"/>
    </row>
  </sheetData>
  <mergeCells count="1">
    <mergeCell ref="A2:B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E15" sqref="E15"/>
    </sheetView>
  </sheetViews>
  <sheetFormatPr defaultColWidth="9" defaultRowHeight="15" outlineLevelRow="6" outlineLevelCol="5"/>
  <cols>
    <col min="1" max="1" width="24.875" style="111" customWidth="1"/>
    <col min="2" max="2" width="46.25" style="111" customWidth="1"/>
    <col min="3" max="3" width="31.625" style="111" customWidth="1"/>
    <col min="4" max="4" width="18.375" style="111" customWidth="1"/>
    <col min="5" max="5" width="16.5" style="111" customWidth="1"/>
    <col min="6" max="6" width="13.75" style="111" customWidth="1"/>
    <col min="7" max="16384" width="9" style="111"/>
  </cols>
  <sheetData>
    <row r="1" s="111" customFormat="1" ht="28.5" customHeight="1" spans="1:2">
      <c r="A1" s="112" t="s">
        <v>1161</v>
      </c>
      <c r="B1" s="112"/>
    </row>
    <row r="2" s="111" customFormat="1" ht="41.25" customHeight="1" spans="1:6">
      <c r="A2" s="113" t="s">
        <v>1162</v>
      </c>
      <c r="B2" s="113"/>
      <c r="C2" s="113"/>
      <c r="D2" s="114"/>
      <c r="E2" s="114"/>
      <c r="F2" s="114"/>
    </row>
    <row r="3" s="111" customFormat="1" ht="24" customHeight="1" spans="3:3">
      <c r="C3" s="115" t="s">
        <v>2</v>
      </c>
    </row>
    <row r="4" s="111" customFormat="1" ht="32.25" customHeight="1" spans="1:3">
      <c r="A4" s="120" t="s">
        <v>1163</v>
      </c>
      <c r="B4" s="116" t="s">
        <v>1164</v>
      </c>
      <c r="C4" s="116" t="s">
        <v>1165</v>
      </c>
    </row>
    <row r="5" s="111" customFormat="1" ht="30" customHeight="1" spans="1:3">
      <c r="A5" s="121"/>
      <c r="B5" s="117" t="s">
        <v>1166</v>
      </c>
      <c r="C5" s="117" t="s">
        <v>1166</v>
      </c>
    </row>
    <row r="6" s="111" customFormat="1" ht="30" customHeight="1" spans="1:3">
      <c r="A6" s="117" t="s">
        <v>1167</v>
      </c>
      <c r="B6" s="104">
        <v>215080</v>
      </c>
      <c r="C6" s="104">
        <v>214722</v>
      </c>
    </row>
    <row r="7" s="111" customFormat="1" ht="30" customHeight="1" spans="1:4">
      <c r="A7" s="118"/>
      <c r="B7" s="119"/>
      <c r="C7" s="119"/>
      <c r="D7" s="119"/>
    </row>
  </sheetData>
  <mergeCells count="3">
    <mergeCell ref="A2:C2"/>
    <mergeCell ref="A7:D7"/>
    <mergeCell ref="A4:A5"/>
  </mergeCells>
  <pageMargins left="0.748031496062992" right="0.748031496062992" top="0.984251968503937" bottom="0.984251968503937" header="0.511811023622047" footer="0.511811023622047"/>
  <pageSetup paperSize="9" orientation="landscape" horizontalDpi="600" verticalDpi="600"/>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workbookViewId="0">
      <selection activeCell="A42" sqref="A42"/>
    </sheetView>
  </sheetViews>
  <sheetFormatPr defaultColWidth="9" defaultRowHeight="14.25" outlineLevelCol="1"/>
  <cols>
    <col min="1" max="1" width="38.875" style="224" customWidth="1"/>
    <col min="2" max="2" width="36.125" style="292" customWidth="1"/>
    <col min="3" max="16384" width="9" style="224"/>
  </cols>
  <sheetData>
    <row r="1" ht="30" customHeight="1" spans="1:1">
      <c r="A1" s="291" t="s">
        <v>50</v>
      </c>
    </row>
    <row r="2" ht="56.25" customHeight="1" spans="1:2">
      <c r="A2" s="293" t="s">
        <v>51</v>
      </c>
      <c r="B2" s="294"/>
    </row>
    <row r="3" ht="45.75" customHeight="1" spans="2:2">
      <c r="B3" s="295" t="s">
        <v>2</v>
      </c>
    </row>
    <row r="4" s="291" customFormat="1" ht="30" customHeight="1" spans="1:2">
      <c r="A4" s="207" t="s">
        <v>3</v>
      </c>
      <c r="B4" s="296" t="s">
        <v>4</v>
      </c>
    </row>
    <row r="5" s="291" customFormat="1" ht="30" customHeight="1" spans="1:2">
      <c r="A5" s="147" t="s">
        <v>52</v>
      </c>
      <c r="B5" s="297">
        <f>SUM(B6:B26)</f>
        <v>285252</v>
      </c>
    </row>
    <row r="6" s="291" customFormat="1" ht="30" customHeight="1" spans="1:2">
      <c r="A6" s="198" t="s">
        <v>53</v>
      </c>
      <c r="B6" s="297">
        <v>32077</v>
      </c>
    </row>
    <row r="7" s="291" customFormat="1" ht="30" customHeight="1" spans="1:2">
      <c r="A7" s="198" t="s">
        <v>54</v>
      </c>
      <c r="B7" s="297">
        <v>93</v>
      </c>
    </row>
    <row r="8" s="291" customFormat="1" ht="30" customHeight="1" spans="1:2">
      <c r="A8" s="198" t="s">
        <v>55</v>
      </c>
      <c r="B8" s="297">
        <v>10437</v>
      </c>
    </row>
    <row r="9" s="291" customFormat="1" ht="30" customHeight="1" spans="1:2">
      <c r="A9" s="198" t="s">
        <v>56</v>
      </c>
      <c r="B9" s="297">
        <v>57649</v>
      </c>
    </row>
    <row r="10" s="291" customFormat="1" ht="30" customHeight="1" spans="1:2">
      <c r="A10" s="198" t="s">
        <v>57</v>
      </c>
      <c r="B10" s="297">
        <v>6019</v>
      </c>
    </row>
    <row r="11" s="291" customFormat="1" ht="30" customHeight="1" spans="1:2">
      <c r="A11" s="198" t="s">
        <v>58</v>
      </c>
      <c r="B11" s="297">
        <v>3356</v>
      </c>
    </row>
    <row r="12" s="291" customFormat="1" ht="30" customHeight="1" spans="1:2">
      <c r="A12" s="198" t="s">
        <v>59</v>
      </c>
      <c r="B12" s="297">
        <v>39117</v>
      </c>
    </row>
    <row r="13" s="291" customFormat="1" ht="30" customHeight="1" spans="1:2">
      <c r="A13" s="198" t="s">
        <v>60</v>
      </c>
      <c r="B13" s="297">
        <v>19605</v>
      </c>
    </row>
    <row r="14" s="291" customFormat="1" ht="30" customHeight="1" spans="1:2">
      <c r="A14" s="198" t="s">
        <v>61</v>
      </c>
      <c r="B14" s="297">
        <v>9682</v>
      </c>
    </row>
    <row r="15" s="291" customFormat="1" ht="30" customHeight="1" spans="1:2">
      <c r="A15" s="198" t="s">
        <v>62</v>
      </c>
      <c r="B15" s="297">
        <v>11974</v>
      </c>
    </row>
    <row r="16" s="291" customFormat="1" ht="30" customHeight="1" spans="1:2">
      <c r="A16" s="198" t="s">
        <v>63</v>
      </c>
      <c r="B16" s="297">
        <v>56245</v>
      </c>
    </row>
    <row r="17" s="291" customFormat="1" ht="30" customHeight="1" spans="1:2">
      <c r="A17" s="198" t="s">
        <v>64</v>
      </c>
      <c r="B17" s="297">
        <v>14593</v>
      </c>
    </row>
    <row r="18" s="291" customFormat="1" ht="30" customHeight="1" spans="1:2">
      <c r="A18" s="198" t="s">
        <v>65</v>
      </c>
      <c r="B18" s="297">
        <v>690</v>
      </c>
    </row>
    <row r="19" s="291" customFormat="1" ht="30" customHeight="1" spans="1:2">
      <c r="A19" s="198" t="s">
        <v>66</v>
      </c>
      <c r="B19" s="297">
        <v>1373</v>
      </c>
    </row>
    <row r="20" s="291" customFormat="1" ht="30" customHeight="1" spans="1:2">
      <c r="A20" s="198" t="s">
        <v>67</v>
      </c>
      <c r="B20" s="297">
        <v>108</v>
      </c>
    </row>
    <row r="21" s="291" customFormat="1" ht="30" customHeight="1" spans="1:2">
      <c r="A21" s="198" t="s">
        <v>68</v>
      </c>
      <c r="B21" s="297">
        <v>2100</v>
      </c>
    </row>
    <row r="22" s="291" customFormat="1" ht="30" customHeight="1" spans="1:2">
      <c r="A22" s="198" t="s">
        <v>69</v>
      </c>
      <c r="B22" s="297">
        <v>8302</v>
      </c>
    </row>
    <row r="23" s="291" customFormat="1" ht="30" customHeight="1" spans="1:2">
      <c r="A23" s="198" t="s">
        <v>70</v>
      </c>
      <c r="B23" s="297">
        <v>709</v>
      </c>
    </row>
    <row r="24" s="291" customFormat="1" ht="30" customHeight="1" spans="1:2">
      <c r="A24" s="198" t="s">
        <v>71</v>
      </c>
      <c r="B24" s="297">
        <v>4737</v>
      </c>
    </row>
    <row r="25" s="291" customFormat="1" ht="30" customHeight="1" spans="1:2">
      <c r="A25" s="198" t="s">
        <v>72</v>
      </c>
      <c r="B25" s="297">
        <v>87</v>
      </c>
    </row>
    <row r="26" s="291" customFormat="1" ht="30" customHeight="1" spans="1:2">
      <c r="A26" t="s">
        <v>73</v>
      </c>
      <c r="B26" s="298">
        <v>6299</v>
      </c>
    </row>
    <row r="27" s="291" customFormat="1" ht="30" customHeight="1" spans="1:2">
      <c r="A27" s="147" t="s">
        <v>74</v>
      </c>
      <c r="B27" s="297">
        <v>5651</v>
      </c>
    </row>
    <row r="28" s="291" customFormat="1" ht="30" customHeight="1" spans="1:2">
      <c r="A28" s="147" t="s">
        <v>75</v>
      </c>
      <c r="B28" s="297">
        <v>0</v>
      </c>
    </row>
    <row r="29" s="291" customFormat="1" ht="30" customHeight="1" spans="1:2">
      <c r="A29" s="147" t="s">
        <v>76</v>
      </c>
      <c r="B29" s="297">
        <v>5651</v>
      </c>
    </row>
    <row r="30" s="291" customFormat="1" ht="30" customHeight="1" spans="1:2">
      <c r="A30" s="147" t="s">
        <v>77</v>
      </c>
      <c r="B30" s="297">
        <v>1338</v>
      </c>
    </row>
    <row r="31" s="291" customFormat="1" ht="30" customHeight="1" spans="1:2">
      <c r="A31" s="147" t="s">
        <v>78</v>
      </c>
      <c r="B31" s="297">
        <v>31749</v>
      </c>
    </row>
    <row r="32" s="291" customFormat="1" ht="30" customHeight="1" spans="1:2">
      <c r="A32" s="147" t="s">
        <v>79</v>
      </c>
      <c r="B32" s="297">
        <v>255</v>
      </c>
    </row>
    <row r="33" s="291" customFormat="1" ht="30" customHeight="1" spans="1:2">
      <c r="A33" s="147" t="s">
        <v>80</v>
      </c>
      <c r="B33" s="297">
        <v>2217</v>
      </c>
    </row>
    <row r="34" s="291" customFormat="1" ht="30" customHeight="1" spans="1:2">
      <c r="A34" s="142" t="s">
        <v>81</v>
      </c>
      <c r="B34" s="297">
        <f>B5+B27+B30+B31+B32+B33</f>
        <v>326462</v>
      </c>
    </row>
    <row r="36" spans="1:1">
      <c r="A36" s="224" t="s">
        <v>82</v>
      </c>
    </row>
    <row r="37" spans="1:1">
      <c r="A37" s="224" t="s">
        <v>83</v>
      </c>
    </row>
  </sheetData>
  <mergeCells count="1">
    <mergeCell ref="A2:B2"/>
  </mergeCell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B12" sqref="B12"/>
    </sheetView>
  </sheetViews>
  <sheetFormatPr defaultColWidth="9" defaultRowHeight="15" outlineLevelRow="6" outlineLevelCol="6"/>
  <cols>
    <col min="1" max="1" width="37.625" style="111" customWidth="1"/>
    <col min="2" max="2" width="34.375" style="111" customWidth="1"/>
    <col min="3" max="3" width="40.625" style="111" customWidth="1"/>
    <col min="4" max="4" width="14.25" style="111" customWidth="1"/>
    <col min="5" max="5" width="18.375" style="111" customWidth="1"/>
    <col min="6" max="6" width="16.5" style="111" customWidth="1"/>
    <col min="7" max="7" width="13.75" style="111" customWidth="1"/>
    <col min="8" max="16384" width="9" style="111"/>
  </cols>
  <sheetData>
    <row r="1" s="111" customFormat="1" ht="28.5" customHeight="1" spans="1:1">
      <c r="A1" s="112" t="s">
        <v>1168</v>
      </c>
    </row>
    <row r="2" s="111" customFormat="1" ht="41.25" customHeight="1" spans="1:7">
      <c r="A2" s="113" t="s">
        <v>1169</v>
      </c>
      <c r="B2" s="113"/>
      <c r="C2" s="113"/>
      <c r="D2" s="114"/>
      <c r="E2" s="114"/>
      <c r="F2" s="114"/>
      <c r="G2" s="114"/>
    </row>
    <row r="3" s="111" customFormat="1" ht="24" customHeight="1" spans="3:3">
      <c r="C3" s="115" t="s">
        <v>2</v>
      </c>
    </row>
    <row r="4" s="111" customFormat="1" ht="32.25" customHeight="1" spans="1:3">
      <c r="A4" s="116" t="s">
        <v>1163</v>
      </c>
      <c r="B4" s="116" t="s">
        <v>1164</v>
      </c>
      <c r="C4" s="116" t="s">
        <v>1165</v>
      </c>
    </row>
    <row r="5" s="111" customFormat="1" ht="30" customHeight="1" spans="1:3">
      <c r="A5" s="116"/>
      <c r="B5" s="117" t="s">
        <v>1170</v>
      </c>
      <c r="C5" s="117" t="s">
        <v>1170</v>
      </c>
    </row>
    <row r="6" s="111" customFormat="1" ht="30" customHeight="1" spans="1:3">
      <c r="A6" s="117" t="s">
        <v>1167</v>
      </c>
      <c r="B6" s="104">
        <v>145100</v>
      </c>
      <c r="C6" s="104">
        <v>142800</v>
      </c>
    </row>
    <row r="7" s="111" customFormat="1" ht="30" customHeight="1" spans="1:5">
      <c r="A7" s="118"/>
      <c r="B7" s="119"/>
      <c r="C7" s="119"/>
      <c r="D7" s="119"/>
      <c r="E7" s="119"/>
    </row>
  </sheetData>
  <mergeCells count="3">
    <mergeCell ref="A2:C2"/>
    <mergeCell ref="A7:E7"/>
    <mergeCell ref="A4:A5"/>
  </mergeCells>
  <pageMargins left="0.748031496062992" right="0.748031496062992" top="0.984251968503937" bottom="0.984251968503937" header="0.511811023622047" footer="0.511811023622047"/>
  <pageSetup paperSize="9" orientation="landscape" horizontalDpi="600" verticalDpi="600"/>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B4" workbookViewId="0">
      <selection activeCell="B5" sqref="B5:I5"/>
    </sheetView>
  </sheetViews>
  <sheetFormatPr defaultColWidth="9" defaultRowHeight="13.5"/>
  <cols>
    <col min="1" max="1" width="8.1" style="97" hidden="1"/>
    <col min="2" max="2" width="48.75" style="97" customWidth="1"/>
    <col min="3" max="3" width="24.525" style="97" customWidth="1"/>
    <col min="4" max="4" width="23.7416666666667" style="97" customWidth="1"/>
    <col min="5" max="5" width="21.0416666666667" style="97" customWidth="1"/>
    <col min="6" max="6" width="22.725" style="97" customWidth="1"/>
    <col min="7" max="7" width="20.025" style="97" customWidth="1"/>
    <col min="8" max="8" width="16.7666666666667" style="97" customWidth="1"/>
    <col min="9" max="9" width="11.475" style="97" customWidth="1"/>
    <col min="10" max="14" width="8.1" style="97" hidden="1"/>
    <col min="15" max="15" width="8.775" style="97" customWidth="1"/>
    <col min="16" max="16384" width="9" style="97"/>
  </cols>
  <sheetData>
    <row r="1" s="97" customFormat="1" ht="22.5" hidden="1" spans="1:3">
      <c r="A1" s="99">
        <v>0</v>
      </c>
      <c r="B1" s="99" t="s">
        <v>1171</v>
      </c>
      <c r="C1" s="99" t="s">
        <v>1172</v>
      </c>
    </row>
    <row r="2" s="97" customFormat="1" hidden="1" spans="1:6">
      <c r="A2" s="99">
        <v>0</v>
      </c>
      <c r="B2" s="99" t="s">
        <v>1173</v>
      </c>
      <c r="C2" s="99" t="s">
        <v>1174</v>
      </c>
      <c r="D2" s="99" t="s">
        <v>1175</v>
      </c>
      <c r="E2" s="99" t="s">
        <v>1176</v>
      </c>
      <c r="F2" s="99" t="s">
        <v>1177</v>
      </c>
    </row>
    <row r="3" s="97" customFormat="1" ht="22.5" hidden="1" spans="1:14">
      <c r="A3" s="99">
        <v>0</v>
      </c>
      <c r="B3" s="99" t="s">
        <v>1178</v>
      </c>
      <c r="C3" s="99" t="s">
        <v>1179</v>
      </c>
      <c r="D3" s="99" t="s">
        <v>1180</v>
      </c>
      <c r="E3" s="99" t="s">
        <v>1181</v>
      </c>
      <c r="F3" s="99" t="s">
        <v>1182</v>
      </c>
      <c r="G3" s="99" t="s">
        <v>1183</v>
      </c>
      <c r="H3" s="99" t="s">
        <v>1184</v>
      </c>
      <c r="I3" s="99" t="s">
        <v>1185</v>
      </c>
      <c r="J3" s="99" t="s">
        <v>1186</v>
      </c>
      <c r="K3" s="99" t="s">
        <v>1187</v>
      </c>
      <c r="L3" s="99" t="s">
        <v>1188</v>
      </c>
      <c r="M3" s="99" t="s">
        <v>1189</v>
      </c>
      <c r="N3" s="99" t="s">
        <v>1190</v>
      </c>
    </row>
    <row r="4" s="97" customFormat="1" ht="14.25" customHeight="1" spans="1:2">
      <c r="A4" s="99">
        <v>0</v>
      </c>
      <c r="B4" s="100" t="s">
        <v>1191</v>
      </c>
    </row>
    <row r="5" s="97" customFormat="1" ht="28.7" customHeight="1" spans="1:9">
      <c r="A5" s="99">
        <v>0</v>
      </c>
      <c r="B5" s="83" t="s">
        <v>1192</v>
      </c>
      <c r="C5" s="83"/>
      <c r="D5" s="83"/>
      <c r="E5" s="83"/>
      <c r="F5" s="83"/>
      <c r="G5" s="83"/>
      <c r="H5" s="83"/>
      <c r="I5" s="83"/>
    </row>
    <row r="6" s="97" customFormat="1" ht="14.25" customHeight="1" spans="2:9">
      <c r="B6" s="84" t="s">
        <v>1193</v>
      </c>
      <c r="C6" s="84"/>
      <c r="D6" s="84"/>
      <c r="E6" s="84"/>
      <c r="F6" s="84"/>
      <c r="G6" s="84"/>
      <c r="H6" s="84"/>
      <c r="I6" s="84"/>
    </row>
    <row r="7" s="97" customFormat="1" ht="27.2" customHeight="1" spans="1:9">
      <c r="A7" s="99">
        <v>0</v>
      </c>
      <c r="B7" s="101" t="s">
        <v>769</v>
      </c>
      <c r="C7" s="101" t="s">
        <v>1194</v>
      </c>
      <c r="D7" s="101" t="s">
        <v>1195</v>
      </c>
      <c r="E7" s="101" t="s">
        <v>1196</v>
      </c>
      <c r="F7" s="101" t="s">
        <v>1197</v>
      </c>
      <c r="G7" s="101" t="s">
        <v>1198</v>
      </c>
      <c r="H7" s="101" t="s">
        <v>1199</v>
      </c>
      <c r="I7" s="101" t="s">
        <v>1200</v>
      </c>
    </row>
    <row r="8" s="97" customFormat="1" ht="39" customHeight="1" spans="1:14">
      <c r="A8" s="99" t="s">
        <v>1201</v>
      </c>
      <c r="B8" s="102" t="s">
        <v>1202</v>
      </c>
      <c r="C8" s="102" t="s">
        <v>1203</v>
      </c>
      <c r="D8" s="102" t="s">
        <v>1204</v>
      </c>
      <c r="E8" s="102" t="s">
        <v>1205</v>
      </c>
      <c r="F8" s="103" t="s">
        <v>1206</v>
      </c>
      <c r="G8" s="102" t="s">
        <v>1207</v>
      </c>
      <c r="H8" s="104">
        <v>0.61</v>
      </c>
      <c r="I8" s="102" t="s">
        <v>1208</v>
      </c>
      <c r="J8" s="110" t="s">
        <v>1209</v>
      </c>
      <c r="K8" s="99" t="s">
        <v>1210</v>
      </c>
      <c r="L8" s="99" t="s">
        <v>1211</v>
      </c>
      <c r="M8" s="99" t="s">
        <v>1212</v>
      </c>
      <c r="N8" s="99" t="s">
        <v>1213</v>
      </c>
    </row>
    <row r="9" s="97" customFormat="1" ht="39" customHeight="1" spans="1:14">
      <c r="A9" s="99"/>
      <c r="B9" s="102" t="s">
        <v>1214</v>
      </c>
      <c r="C9" s="102" t="s">
        <v>1215</v>
      </c>
      <c r="D9" s="102" t="s">
        <v>1216</v>
      </c>
      <c r="E9" s="102" t="s">
        <v>1217</v>
      </c>
      <c r="F9" s="103" t="s">
        <v>1218</v>
      </c>
      <c r="G9" s="102" t="s">
        <v>1207</v>
      </c>
      <c r="H9" s="104">
        <v>0.22</v>
      </c>
      <c r="I9" s="102" t="s">
        <v>1208</v>
      </c>
      <c r="J9" s="110" t="s">
        <v>1219</v>
      </c>
      <c r="K9" s="99" t="s">
        <v>1220</v>
      </c>
      <c r="L9" s="99" t="s">
        <v>1221</v>
      </c>
      <c r="M9" s="99" t="s">
        <v>1222</v>
      </c>
      <c r="N9" s="99" t="s">
        <v>1213</v>
      </c>
    </row>
    <row r="10" s="97" customFormat="1" ht="39" customHeight="1" spans="1:14">
      <c r="A10" s="99" t="s">
        <v>1201</v>
      </c>
      <c r="B10" s="102" t="s">
        <v>1223</v>
      </c>
      <c r="C10" s="102" t="s">
        <v>1224</v>
      </c>
      <c r="D10" s="102" t="s">
        <v>1225</v>
      </c>
      <c r="E10" s="102" t="s">
        <v>1205</v>
      </c>
      <c r="F10" s="103" t="s">
        <v>1226</v>
      </c>
      <c r="G10" s="102" t="s">
        <v>1207</v>
      </c>
      <c r="H10" s="104">
        <v>0.25</v>
      </c>
      <c r="I10" s="102" t="s">
        <v>1208</v>
      </c>
      <c r="J10" s="110" t="s">
        <v>1227</v>
      </c>
      <c r="K10" s="99" t="s">
        <v>1228</v>
      </c>
      <c r="L10" s="99" t="s">
        <v>1211</v>
      </c>
      <c r="M10" s="99" t="s">
        <v>1229</v>
      </c>
      <c r="N10" s="99" t="s">
        <v>1213</v>
      </c>
    </row>
    <row r="11" s="97" customFormat="1" ht="39" customHeight="1" spans="1:14">
      <c r="A11" s="99" t="s">
        <v>1201</v>
      </c>
      <c r="B11" s="102" t="s">
        <v>1230</v>
      </c>
      <c r="C11" s="102" t="s">
        <v>1231</v>
      </c>
      <c r="D11" s="102" t="s">
        <v>1232</v>
      </c>
      <c r="E11" s="102" t="s">
        <v>1233</v>
      </c>
      <c r="F11" s="103" t="s">
        <v>1234</v>
      </c>
      <c r="G11" s="102" t="s">
        <v>1207</v>
      </c>
      <c r="H11" s="104">
        <v>0.6</v>
      </c>
      <c r="I11" s="102" t="s">
        <v>1208</v>
      </c>
      <c r="J11" s="110" t="s">
        <v>1235</v>
      </c>
      <c r="K11" s="99" t="s">
        <v>1236</v>
      </c>
      <c r="L11" s="99" t="s">
        <v>1237</v>
      </c>
      <c r="M11" s="99" t="s">
        <v>1238</v>
      </c>
      <c r="N11" s="99" t="s">
        <v>1213</v>
      </c>
    </row>
    <row r="12" s="97" customFormat="1" ht="39" customHeight="1" spans="1:14">
      <c r="A12" s="99">
        <v>0</v>
      </c>
      <c r="B12" s="102" t="s">
        <v>1239</v>
      </c>
      <c r="C12" s="102"/>
      <c r="D12" s="102"/>
      <c r="E12" s="102"/>
      <c r="F12" s="103"/>
      <c r="G12" s="102"/>
      <c r="H12" s="104"/>
      <c r="I12" s="102"/>
      <c r="J12" s="110"/>
      <c r="K12" s="99"/>
      <c r="L12" s="99"/>
      <c r="M12" s="99"/>
      <c r="N12" s="99"/>
    </row>
    <row r="13" s="97" customFormat="1" ht="39" customHeight="1" spans="1:14">
      <c r="A13" s="99"/>
      <c r="B13" s="105"/>
      <c r="C13" s="105"/>
      <c r="D13" s="105"/>
      <c r="E13" s="105"/>
      <c r="F13" s="106"/>
      <c r="G13" s="105"/>
      <c r="H13" s="104"/>
      <c r="I13" s="102"/>
      <c r="J13" s="110"/>
      <c r="K13" s="99"/>
      <c r="L13" s="99"/>
      <c r="M13" s="99"/>
      <c r="N13" s="99"/>
    </row>
    <row r="14" s="97" customFormat="1" ht="39" customHeight="1" spans="1:14">
      <c r="A14" s="99"/>
      <c r="B14" s="107"/>
      <c r="C14" s="107"/>
      <c r="D14" s="107"/>
      <c r="E14" s="107"/>
      <c r="F14" s="108"/>
      <c r="G14" s="107"/>
      <c r="H14" s="104"/>
      <c r="I14" s="102"/>
      <c r="J14" s="110"/>
      <c r="K14" s="99"/>
      <c r="L14" s="99"/>
      <c r="M14" s="99"/>
      <c r="N14" s="99"/>
    </row>
    <row r="15" s="97" customFormat="1" ht="39" customHeight="1" spans="1:14">
      <c r="A15" s="99"/>
      <c r="B15" s="102"/>
      <c r="C15" s="102"/>
      <c r="D15" s="102"/>
      <c r="E15" s="102"/>
      <c r="F15" s="103"/>
      <c r="G15" s="102"/>
      <c r="H15" s="104"/>
      <c r="I15" s="102"/>
      <c r="J15" s="110"/>
      <c r="K15" s="99"/>
      <c r="L15" s="99"/>
      <c r="M15" s="99"/>
      <c r="N15" s="99"/>
    </row>
    <row r="16" s="97" customFormat="1" ht="29" customHeight="1" spans="1:10">
      <c r="A16" s="99"/>
      <c r="B16" s="109"/>
      <c r="C16" s="109"/>
      <c r="D16" s="109"/>
      <c r="E16" s="109"/>
      <c r="F16" s="109"/>
      <c r="G16" s="109"/>
      <c r="H16" s="109"/>
      <c r="I16" s="109"/>
      <c r="J16" s="109"/>
    </row>
    <row r="21" s="98" customFormat="1" spans="1:15">
      <c r="A21" s="97"/>
      <c r="B21" s="97"/>
      <c r="C21" s="97"/>
      <c r="D21" s="97"/>
      <c r="E21" s="97"/>
      <c r="F21" s="97"/>
      <c r="G21" s="97"/>
      <c r="H21" s="97"/>
      <c r="I21" s="97"/>
      <c r="J21" s="97"/>
      <c r="K21" s="97"/>
      <c r="L21" s="97"/>
      <c r="M21" s="97"/>
      <c r="N21" s="97"/>
      <c r="O21" s="97"/>
    </row>
    <row r="22" s="98" customFormat="1" spans="1:15">
      <c r="A22" s="97"/>
      <c r="B22" s="97"/>
      <c r="C22" s="97"/>
      <c r="D22" s="97"/>
      <c r="E22" s="97"/>
      <c r="F22" s="97"/>
      <c r="G22" s="97"/>
      <c r="H22" s="97"/>
      <c r="I22" s="97"/>
      <c r="J22" s="97"/>
      <c r="K22" s="97"/>
      <c r="L22" s="97"/>
      <c r="M22" s="97"/>
      <c r="N22" s="97"/>
      <c r="O22" s="97"/>
    </row>
    <row r="23" s="98" customFormat="1" spans="1:15">
      <c r="A23" s="97"/>
      <c r="B23" s="97"/>
      <c r="C23" s="97"/>
      <c r="D23" s="97"/>
      <c r="E23" s="97"/>
      <c r="F23" s="97"/>
      <c r="G23" s="97"/>
      <c r="H23" s="97"/>
      <c r="I23" s="97"/>
      <c r="J23" s="97"/>
      <c r="K23" s="97"/>
      <c r="L23" s="97"/>
      <c r="M23" s="97"/>
      <c r="N23" s="97"/>
      <c r="O23" s="97"/>
    </row>
    <row r="24" s="98" customFormat="1" spans="1:15">
      <c r="A24" s="97"/>
      <c r="B24" s="97"/>
      <c r="C24" s="97"/>
      <c r="D24" s="97"/>
      <c r="E24" s="97"/>
      <c r="F24" s="97"/>
      <c r="G24" s="97"/>
      <c r="H24" s="97"/>
      <c r="I24" s="97"/>
      <c r="J24" s="97"/>
      <c r="K24" s="97"/>
      <c r="L24" s="97"/>
      <c r="M24" s="97"/>
      <c r="N24" s="97"/>
      <c r="O24" s="97"/>
    </row>
    <row r="25" s="98" customFormat="1" spans="1:15">
      <c r="A25" s="97"/>
      <c r="B25" s="97"/>
      <c r="C25" s="97"/>
      <c r="D25" s="97"/>
      <c r="E25" s="97"/>
      <c r="F25" s="97"/>
      <c r="G25" s="97"/>
      <c r="H25" s="97"/>
      <c r="I25" s="97"/>
      <c r="J25" s="97"/>
      <c r="K25" s="97"/>
      <c r="L25" s="97"/>
      <c r="M25" s="97"/>
      <c r="N25" s="97"/>
      <c r="O25" s="97"/>
    </row>
    <row r="26" s="98" customFormat="1" spans="1:15">
      <c r="A26" s="97"/>
      <c r="B26" s="97"/>
      <c r="C26" s="97"/>
      <c r="D26" s="97"/>
      <c r="E26" s="97"/>
      <c r="F26" s="97"/>
      <c r="G26" s="97"/>
      <c r="H26" s="97"/>
      <c r="I26" s="97"/>
      <c r="J26" s="97"/>
      <c r="K26" s="97"/>
      <c r="L26" s="97"/>
      <c r="M26" s="97"/>
      <c r="N26" s="97"/>
      <c r="O26" s="97"/>
    </row>
    <row r="27" s="80" customFormat="1" spans="1:15">
      <c r="A27" s="97"/>
      <c r="B27" s="97"/>
      <c r="C27" s="97"/>
      <c r="D27" s="97"/>
      <c r="E27" s="97"/>
      <c r="F27" s="97"/>
      <c r="G27" s="97"/>
      <c r="H27" s="97"/>
      <c r="I27" s="97"/>
      <c r="J27" s="97"/>
      <c r="K27" s="97"/>
      <c r="L27" s="97"/>
      <c r="M27" s="97"/>
      <c r="N27" s="97"/>
      <c r="O27" s="97"/>
    </row>
    <row r="28" s="80" customFormat="1" spans="1:15">
      <c r="A28" s="97"/>
      <c r="B28" s="97"/>
      <c r="C28" s="97"/>
      <c r="D28" s="97"/>
      <c r="E28" s="97"/>
      <c r="F28" s="97"/>
      <c r="G28" s="97"/>
      <c r="H28" s="97"/>
      <c r="I28" s="97"/>
      <c r="J28" s="97"/>
      <c r="K28" s="97"/>
      <c r="L28" s="97"/>
      <c r="M28" s="97"/>
      <c r="N28" s="97"/>
      <c r="O28" s="97"/>
    </row>
    <row r="29" s="80" customFormat="1" spans="1:15">
      <c r="A29" s="97"/>
      <c r="B29" s="97"/>
      <c r="C29" s="97"/>
      <c r="D29" s="97"/>
      <c r="E29" s="97"/>
      <c r="F29" s="97"/>
      <c r="G29" s="97"/>
      <c r="H29" s="97"/>
      <c r="I29" s="97"/>
      <c r="J29" s="97"/>
      <c r="K29" s="97"/>
      <c r="L29" s="97"/>
      <c r="M29" s="97"/>
      <c r="N29" s="97"/>
      <c r="O29" s="97"/>
    </row>
    <row r="30" s="80" customFormat="1" spans="1:15">
      <c r="A30" s="97"/>
      <c r="B30" s="97"/>
      <c r="C30" s="97"/>
      <c r="D30" s="97"/>
      <c r="E30" s="97"/>
      <c r="F30" s="97"/>
      <c r="G30" s="97"/>
      <c r="H30" s="97"/>
      <c r="I30" s="97"/>
      <c r="J30" s="97"/>
      <c r="K30" s="97"/>
      <c r="L30" s="97"/>
      <c r="M30" s="97"/>
      <c r="N30" s="97"/>
      <c r="O30" s="97"/>
    </row>
  </sheetData>
  <mergeCells count="11">
    <mergeCell ref="B5:I5"/>
    <mergeCell ref="B6:I6"/>
    <mergeCell ref="B16:J16"/>
    <mergeCell ref="A8:A9"/>
    <mergeCell ref="A14:A15"/>
    <mergeCell ref="B13:B14"/>
    <mergeCell ref="C13:C14"/>
    <mergeCell ref="D13:D14"/>
    <mergeCell ref="E13:E14"/>
    <mergeCell ref="F13:F14"/>
    <mergeCell ref="G13:G14"/>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C4" workbookViewId="0">
      <selection activeCell="C5" sqref="C5:E5"/>
    </sheetView>
  </sheetViews>
  <sheetFormatPr defaultColWidth="9" defaultRowHeight="13.5" outlineLevelCol="5"/>
  <cols>
    <col min="1" max="2" width="8.1" style="80" hidden="1"/>
    <col min="3" max="3" width="49.95" style="80" customWidth="1"/>
    <col min="4" max="4" width="27.85" style="80" customWidth="1"/>
    <col min="5" max="5" width="26.75" style="80" customWidth="1"/>
    <col min="6" max="6" width="8.1" style="80" hidden="1"/>
    <col min="7" max="7" width="8.79166666666667" style="80" customWidth="1"/>
    <col min="8" max="16384" width="9" style="80"/>
  </cols>
  <sheetData>
    <row r="1" s="80" customFormat="1" ht="33.75" hidden="1" spans="1:3">
      <c r="A1" s="81">
        <v>0</v>
      </c>
      <c r="B1" s="81" t="s">
        <v>1240</v>
      </c>
      <c r="C1" s="81" t="s">
        <v>1172</v>
      </c>
    </row>
    <row r="2" s="80" customFormat="1" ht="22.5" hidden="1" spans="1:6">
      <c r="A2" s="81">
        <v>0</v>
      </c>
      <c r="B2" s="81" t="s">
        <v>1173</v>
      </c>
      <c r="C2" s="81" t="s">
        <v>1174</v>
      </c>
      <c r="D2" s="81" t="s">
        <v>1176</v>
      </c>
      <c r="E2" s="81" t="s">
        <v>1175</v>
      </c>
      <c r="F2" s="81" t="s">
        <v>1177</v>
      </c>
    </row>
    <row r="3" s="80" customFormat="1" hidden="1" spans="1:6">
      <c r="A3" s="81">
        <v>0</v>
      </c>
      <c r="B3" s="81" t="s">
        <v>1241</v>
      </c>
      <c r="C3" s="81" t="s">
        <v>1178</v>
      </c>
      <c r="D3" s="81" t="s">
        <v>1242</v>
      </c>
      <c r="E3" s="81" t="s">
        <v>1243</v>
      </c>
      <c r="F3" s="81" t="s">
        <v>1244</v>
      </c>
    </row>
    <row r="4" s="80" customFormat="1" ht="14.3" customHeight="1" spans="1:3">
      <c r="A4" s="81">
        <v>0</v>
      </c>
      <c r="C4" s="82" t="s">
        <v>1245</v>
      </c>
    </row>
    <row r="5" s="80" customFormat="1" ht="28.6" customHeight="1" spans="1:5">
      <c r="A5" s="81">
        <v>0</v>
      </c>
      <c r="C5" s="83" t="s">
        <v>1246</v>
      </c>
      <c r="D5" s="83"/>
      <c r="E5" s="83"/>
    </row>
    <row r="6" s="80" customFormat="1" ht="14.3" customHeight="1" spans="1:5">
      <c r="A6" s="81">
        <v>0</v>
      </c>
      <c r="E6" s="84" t="s">
        <v>1193</v>
      </c>
    </row>
    <row r="7" s="80" customFormat="1" ht="19.55" customHeight="1" spans="1:5">
      <c r="A7" s="81">
        <v>0</v>
      </c>
      <c r="C7" s="85" t="s">
        <v>3</v>
      </c>
      <c r="D7" s="86" t="s">
        <v>1247</v>
      </c>
      <c r="E7" s="85" t="s">
        <v>1248</v>
      </c>
    </row>
    <row r="8" s="80" customFormat="1" ht="19.55" customHeight="1" spans="1:6">
      <c r="A8" s="81" t="s">
        <v>1201</v>
      </c>
      <c r="B8" s="81" t="s">
        <v>1249</v>
      </c>
      <c r="C8" s="87" t="s">
        <v>1250</v>
      </c>
      <c r="D8" s="88">
        <v>33.2831306937</v>
      </c>
      <c r="E8" s="89">
        <v>33.2831306937</v>
      </c>
      <c r="F8" s="81">
        <v>1</v>
      </c>
    </row>
    <row r="9" s="80" customFormat="1" ht="19.55" customHeight="1" spans="1:6">
      <c r="A9" s="81" t="s">
        <v>1201</v>
      </c>
      <c r="B9" s="81" t="s">
        <v>1251</v>
      </c>
      <c r="C9" s="87" t="s">
        <v>1252</v>
      </c>
      <c r="D9" s="88">
        <v>20.4531306937</v>
      </c>
      <c r="E9" s="89">
        <v>20.4531306937</v>
      </c>
      <c r="F9" s="81">
        <v>2</v>
      </c>
    </row>
    <row r="10" s="80" customFormat="1" ht="19.55" customHeight="1" spans="1:6">
      <c r="A10" s="81" t="s">
        <v>1201</v>
      </c>
      <c r="B10" s="81" t="s">
        <v>1253</v>
      </c>
      <c r="C10" s="90" t="s">
        <v>1254</v>
      </c>
      <c r="D10" s="91">
        <v>12.83</v>
      </c>
      <c r="E10" s="92">
        <v>12.83</v>
      </c>
      <c r="F10" s="81">
        <v>3</v>
      </c>
    </row>
    <row r="11" s="80" customFormat="1" ht="19.55" customHeight="1" spans="1:6">
      <c r="A11" s="81" t="s">
        <v>1201</v>
      </c>
      <c r="B11" s="81" t="s">
        <v>1255</v>
      </c>
      <c r="C11" s="87" t="s">
        <v>1256</v>
      </c>
      <c r="D11" s="88">
        <v>33.43</v>
      </c>
      <c r="E11" s="89">
        <v>33.43</v>
      </c>
      <c r="F11" s="81">
        <v>4</v>
      </c>
    </row>
    <row r="12" s="80" customFormat="1" ht="19.55" customHeight="1" spans="1:6">
      <c r="A12" s="81" t="s">
        <v>1201</v>
      </c>
      <c r="B12" s="81" t="s">
        <v>1257</v>
      </c>
      <c r="C12" s="93" t="s">
        <v>1252</v>
      </c>
      <c r="D12" s="94">
        <v>20.6</v>
      </c>
      <c r="E12" s="89">
        <v>20.6</v>
      </c>
      <c r="F12" s="81">
        <v>5</v>
      </c>
    </row>
    <row r="13" s="80" customFormat="1" ht="19.55" customHeight="1" spans="1:6">
      <c r="A13" s="81" t="s">
        <v>1201</v>
      </c>
      <c r="B13" s="81" t="s">
        <v>1258</v>
      </c>
      <c r="C13" s="90" t="s">
        <v>1254</v>
      </c>
      <c r="D13" s="91">
        <v>12.83</v>
      </c>
      <c r="E13" s="92">
        <v>12.83</v>
      </c>
      <c r="F13" s="81">
        <v>6</v>
      </c>
    </row>
    <row r="14" s="80" customFormat="1" ht="19.55" customHeight="1" spans="1:6">
      <c r="A14" s="81" t="s">
        <v>1201</v>
      </c>
      <c r="B14" s="81" t="s">
        <v>1259</v>
      </c>
      <c r="C14" s="87" t="s">
        <v>1260</v>
      </c>
      <c r="D14" s="88">
        <v>6.724</v>
      </c>
      <c r="E14" s="89">
        <v>6.724</v>
      </c>
      <c r="F14" s="81">
        <v>7</v>
      </c>
    </row>
    <row r="15" s="80" customFormat="1" ht="17.05" customHeight="1" spans="1:6">
      <c r="A15" s="81" t="s">
        <v>1201</v>
      </c>
      <c r="B15" s="81" t="s">
        <v>1261</v>
      </c>
      <c r="C15" s="87" t="s">
        <v>1262</v>
      </c>
      <c r="D15" s="88">
        <v>1.0192</v>
      </c>
      <c r="E15" s="89">
        <v>1.0192</v>
      </c>
      <c r="F15" s="81">
        <v>8</v>
      </c>
    </row>
    <row r="16" s="80" customFormat="1" ht="17.05" customHeight="1" spans="1:6">
      <c r="A16" s="81" t="s">
        <v>1201</v>
      </c>
      <c r="B16" s="81" t="s">
        <v>1263</v>
      </c>
      <c r="C16" s="87" t="s">
        <v>1264</v>
      </c>
      <c r="D16" s="88">
        <v>3.1748</v>
      </c>
      <c r="E16" s="89">
        <v>3.1748</v>
      </c>
      <c r="F16" s="81">
        <v>9</v>
      </c>
    </row>
    <row r="17" s="80" customFormat="1" ht="17.05" customHeight="1" spans="1:6">
      <c r="A17" s="81" t="s">
        <v>1201</v>
      </c>
      <c r="B17" s="81" t="s">
        <v>1265</v>
      </c>
      <c r="C17" s="87" t="s">
        <v>1266</v>
      </c>
      <c r="D17" s="88">
        <v>1.68</v>
      </c>
      <c r="E17" s="89">
        <v>1.68</v>
      </c>
      <c r="F17" s="81">
        <v>10</v>
      </c>
    </row>
    <row r="18" s="80" customFormat="1" ht="17.05" customHeight="1" spans="1:6">
      <c r="A18" s="81" t="s">
        <v>1201</v>
      </c>
      <c r="B18" s="81" t="s">
        <v>1267</v>
      </c>
      <c r="C18" s="87" t="s">
        <v>1268</v>
      </c>
      <c r="D18" s="88">
        <v>0.85</v>
      </c>
      <c r="E18" s="89">
        <v>0.85</v>
      </c>
      <c r="F18" s="81">
        <v>11</v>
      </c>
    </row>
    <row r="19" s="80" customFormat="1" ht="17.05" customHeight="1" spans="1:6">
      <c r="A19" s="81" t="s">
        <v>1201</v>
      </c>
      <c r="B19" s="81" t="s">
        <v>1269</v>
      </c>
      <c r="C19" s="87" t="s">
        <v>1270</v>
      </c>
      <c r="D19" s="88">
        <v>0</v>
      </c>
      <c r="E19" s="89">
        <v>0</v>
      </c>
      <c r="F19" s="81">
        <v>12</v>
      </c>
    </row>
    <row r="20" s="80" customFormat="1" ht="17.05" customHeight="1" spans="1:6">
      <c r="A20" s="81" t="s">
        <v>1201</v>
      </c>
      <c r="B20" s="81" t="s">
        <v>1271</v>
      </c>
      <c r="C20" s="87" t="s">
        <v>1272</v>
      </c>
      <c r="D20" s="88">
        <v>0</v>
      </c>
      <c r="E20" s="89">
        <v>0</v>
      </c>
      <c r="F20" s="81">
        <v>13</v>
      </c>
    </row>
    <row r="21" s="80" customFormat="1" ht="17.05" customHeight="1" spans="1:6">
      <c r="A21" s="81" t="s">
        <v>1201</v>
      </c>
      <c r="B21" s="81" t="s">
        <v>1265</v>
      </c>
      <c r="C21" s="90" t="s">
        <v>1273</v>
      </c>
      <c r="D21" s="91">
        <v>0</v>
      </c>
      <c r="E21" s="92">
        <v>0</v>
      </c>
      <c r="F21" s="81">
        <v>14</v>
      </c>
    </row>
    <row r="22" s="80" customFormat="1" ht="19.55" customHeight="1" spans="1:6">
      <c r="A22" s="81" t="s">
        <v>1201</v>
      </c>
      <c r="B22" s="81" t="s">
        <v>1274</v>
      </c>
      <c r="C22" s="87" t="s">
        <v>1275</v>
      </c>
      <c r="D22" s="88">
        <v>4.254865159</v>
      </c>
      <c r="E22" s="89">
        <v>4.254865159</v>
      </c>
      <c r="F22" s="81">
        <v>15</v>
      </c>
    </row>
    <row r="23" s="80" customFormat="1" ht="19.55" customHeight="1" spans="1:6">
      <c r="A23" s="81" t="s">
        <v>1201</v>
      </c>
      <c r="B23" s="81" t="s">
        <v>1276</v>
      </c>
      <c r="C23" s="87" t="s">
        <v>1277</v>
      </c>
      <c r="D23" s="88">
        <v>3.174865159</v>
      </c>
      <c r="E23" s="89">
        <v>3.174865159</v>
      </c>
      <c r="F23" s="81">
        <v>16</v>
      </c>
    </row>
    <row r="24" s="80" customFormat="1" ht="19.55" customHeight="1" spans="1:6">
      <c r="A24" s="81" t="s">
        <v>1201</v>
      </c>
      <c r="B24" s="81" t="s">
        <v>1278</v>
      </c>
      <c r="C24" s="90" t="s">
        <v>1254</v>
      </c>
      <c r="D24" s="91">
        <v>1.08</v>
      </c>
      <c r="E24" s="92">
        <v>1.08</v>
      </c>
      <c r="F24" s="81">
        <v>17</v>
      </c>
    </row>
    <row r="25" s="80" customFormat="1" ht="19.55" customHeight="1" spans="1:6">
      <c r="A25" s="81" t="s">
        <v>1201</v>
      </c>
      <c r="B25" s="81" t="s">
        <v>1279</v>
      </c>
      <c r="C25" s="87" t="s">
        <v>1280</v>
      </c>
      <c r="D25" s="88">
        <v>0</v>
      </c>
      <c r="E25" s="89">
        <v>0</v>
      </c>
      <c r="F25" s="81">
        <v>18</v>
      </c>
    </row>
    <row r="26" s="80" customFormat="1" ht="19.55" customHeight="1" spans="1:6">
      <c r="A26" s="81" t="s">
        <v>1201</v>
      </c>
      <c r="B26" s="81" t="s">
        <v>1281</v>
      </c>
      <c r="C26" s="87" t="s">
        <v>1277</v>
      </c>
      <c r="D26" s="88">
        <v>0</v>
      </c>
      <c r="E26" s="89">
        <v>0</v>
      </c>
      <c r="F26" s="81">
        <v>19</v>
      </c>
    </row>
    <row r="27" s="80" customFormat="1" ht="19.55" customHeight="1" spans="1:6">
      <c r="A27" s="81" t="s">
        <v>1201</v>
      </c>
      <c r="B27" s="81" t="s">
        <v>1282</v>
      </c>
      <c r="C27" s="90" t="s">
        <v>1254</v>
      </c>
      <c r="D27" s="91">
        <v>0</v>
      </c>
      <c r="E27" s="92">
        <v>0</v>
      </c>
      <c r="F27" s="81">
        <v>20</v>
      </c>
    </row>
    <row r="28" s="80" customFormat="1" ht="19.55" customHeight="1" spans="1:6">
      <c r="A28" s="81" t="s">
        <v>1201</v>
      </c>
      <c r="B28" s="81" t="s">
        <v>1283</v>
      </c>
      <c r="C28" s="87" t="s">
        <v>1284</v>
      </c>
      <c r="D28" s="88">
        <v>35.7522655347</v>
      </c>
      <c r="E28" s="89">
        <v>35.7522655347</v>
      </c>
      <c r="F28" s="81">
        <v>21</v>
      </c>
    </row>
    <row r="29" s="80" customFormat="1" ht="19.55" customHeight="1" spans="1:6">
      <c r="A29" s="81" t="s">
        <v>1201</v>
      </c>
      <c r="B29" s="81" t="s">
        <v>1285</v>
      </c>
      <c r="C29" s="87" t="s">
        <v>1252</v>
      </c>
      <c r="D29" s="88">
        <v>21.4722655347</v>
      </c>
      <c r="E29" s="89">
        <v>21.4722655347</v>
      </c>
      <c r="F29" s="81">
        <v>22</v>
      </c>
    </row>
    <row r="30" s="80" customFormat="1" ht="19.55" customHeight="1" spans="1:6">
      <c r="A30" s="81" t="s">
        <v>1201</v>
      </c>
      <c r="B30" s="81" t="s">
        <v>1286</v>
      </c>
      <c r="C30" s="90" t="s">
        <v>1254</v>
      </c>
      <c r="D30" s="91">
        <v>14.28</v>
      </c>
      <c r="E30" s="92">
        <v>14.28</v>
      </c>
      <c r="F30" s="81">
        <v>23</v>
      </c>
    </row>
    <row r="31" s="80" customFormat="1" ht="19.55" customHeight="1" spans="1:6">
      <c r="A31" s="81" t="s">
        <v>1201</v>
      </c>
      <c r="B31" s="81" t="s">
        <v>1287</v>
      </c>
      <c r="C31" s="87" t="s">
        <v>1288</v>
      </c>
      <c r="D31" s="88">
        <v>36.018</v>
      </c>
      <c r="E31" s="89">
        <v>36.018</v>
      </c>
      <c r="F31" s="81">
        <v>24</v>
      </c>
    </row>
    <row r="32" s="80" customFormat="1" ht="19.55" customHeight="1" spans="1:6">
      <c r="A32" s="81" t="s">
        <v>1201</v>
      </c>
      <c r="B32" s="81" t="s">
        <v>1289</v>
      </c>
      <c r="C32" s="93" t="s">
        <v>1252</v>
      </c>
      <c r="D32" s="94">
        <v>21.508</v>
      </c>
      <c r="E32" s="89">
        <v>21.508</v>
      </c>
      <c r="F32" s="81">
        <v>25</v>
      </c>
    </row>
    <row r="33" s="80" customFormat="1" ht="19.55" customHeight="1" spans="1:6">
      <c r="A33" s="81" t="s">
        <v>1201</v>
      </c>
      <c r="B33" s="81" t="s">
        <v>1290</v>
      </c>
      <c r="C33" s="95" t="s">
        <v>1254</v>
      </c>
      <c r="D33" s="94">
        <v>14.51</v>
      </c>
      <c r="E33" s="89">
        <v>14.51</v>
      </c>
      <c r="F33" s="81">
        <v>26</v>
      </c>
    </row>
    <row r="34" s="80" customFormat="1" ht="14.3" customHeight="1" spans="1:5">
      <c r="A34" s="81">
        <v>0</v>
      </c>
      <c r="C34" s="96" t="s">
        <v>1291</v>
      </c>
      <c r="D34" s="96"/>
      <c r="E34" s="96"/>
    </row>
  </sheetData>
  <mergeCells count="2">
    <mergeCell ref="C5:E5"/>
    <mergeCell ref="C34:E3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A2" sqref="A2:C2"/>
    </sheetView>
  </sheetViews>
  <sheetFormatPr defaultColWidth="9" defaultRowHeight="14.25" outlineLevelCol="3"/>
  <cols>
    <col min="1" max="1" width="48.7" style="54" customWidth="1"/>
    <col min="2" max="2" width="16.3833333333333" style="57" customWidth="1"/>
    <col min="3" max="3" width="23.1333333333333" style="54" customWidth="1"/>
    <col min="4" max="256" width="9.00833333333333" style="54" customWidth="1"/>
    <col min="257" max="16384" width="9" style="54"/>
  </cols>
  <sheetData>
    <row r="1" s="54" customFormat="1" spans="1:2">
      <c r="A1" s="58" t="s">
        <v>1292</v>
      </c>
      <c r="B1" s="57"/>
    </row>
    <row r="2" s="55" customFormat="1" ht="42" customHeight="1" spans="1:3">
      <c r="A2" s="59" t="s">
        <v>1293</v>
      </c>
      <c r="B2" s="60"/>
      <c r="C2" s="59"/>
    </row>
    <row r="3" s="54" customFormat="1" ht="22" customHeight="1" spans="1:3">
      <c r="A3" s="61"/>
      <c r="B3" s="62"/>
      <c r="C3" s="63" t="s">
        <v>2</v>
      </c>
    </row>
    <row r="4" s="54" customFormat="1" ht="45" customHeight="1" spans="1:4">
      <c r="A4" s="64" t="s">
        <v>1294</v>
      </c>
      <c r="B4" s="65" t="s">
        <v>1295</v>
      </c>
      <c r="C4" s="66" t="s">
        <v>1296</v>
      </c>
      <c r="D4" s="56"/>
    </row>
    <row r="5" s="56" customFormat="1" ht="45" customHeight="1" spans="1:3">
      <c r="A5" s="67" t="s">
        <v>788</v>
      </c>
      <c r="B5" s="68">
        <f>SUM(B6:B13)</f>
        <v>9388</v>
      </c>
      <c r="C5" s="69"/>
    </row>
    <row r="6" s="54" customFormat="1" ht="45" customHeight="1" spans="1:3">
      <c r="A6" s="70" t="s">
        <v>1297</v>
      </c>
      <c r="B6" s="71">
        <v>200</v>
      </c>
      <c r="C6" s="72"/>
    </row>
    <row r="7" s="54" customFormat="1" ht="45" customHeight="1" spans="1:3">
      <c r="A7" s="69" t="s">
        <v>1298</v>
      </c>
      <c r="B7" s="71">
        <v>487</v>
      </c>
      <c r="C7" s="72"/>
    </row>
    <row r="8" s="54" customFormat="1" ht="45" customHeight="1" spans="1:3">
      <c r="A8" s="69" t="s">
        <v>1299</v>
      </c>
      <c r="B8" s="71">
        <v>447</v>
      </c>
      <c r="C8" s="72"/>
    </row>
    <row r="9" s="54" customFormat="1" ht="45" customHeight="1" spans="1:3">
      <c r="A9" s="69" t="s">
        <v>1300</v>
      </c>
      <c r="B9" s="71">
        <v>1119</v>
      </c>
      <c r="C9" s="72"/>
    </row>
    <row r="10" s="54" customFormat="1" ht="76" customHeight="1" spans="1:3">
      <c r="A10" s="69" t="s">
        <v>1301</v>
      </c>
      <c r="B10" s="71">
        <v>3563</v>
      </c>
      <c r="C10" s="72"/>
    </row>
    <row r="11" s="54" customFormat="1" ht="45" customHeight="1" spans="1:3">
      <c r="A11" s="73" t="s">
        <v>1302</v>
      </c>
      <c r="B11" s="74">
        <v>402</v>
      </c>
      <c r="C11" s="75"/>
    </row>
    <row r="12" s="54" customFormat="1" ht="45" customHeight="1" spans="1:3">
      <c r="A12" s="76" t="s">
        <v>1303</v>
      </c>
      <c r="B12" s="77">
        <v>3070</v>
      </c>
      <c r="C12" s="75"/>
    </row>
    <row r="13" s="54" customFormat="1" ht="45" customHeight="1" spans="1:3">
      <c r="A13" s="78" t="s">
        <v>1304</v>
      </c>
      <c r="B13" s="79">
        <v>100</v>
      </c>
      <c r="C13" s="78"/>
    </row>
  </sheetData>
  <mergeCells count="1">
    <mergeCell ref="A2:C2"/>
  </mergeCell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35"/>
  <sheetViews>
    <sheetView tabSelected="1" workbookViewId="0">
      <selection activeCell="A2" sqref="A2:AN2"/>
    </sheetView>
  </sheetViews>
  <sheetFormatPr defaultColWidth="8.1" defaultRowHeight="13.5"/>
  <cols>
    <col min="1" max="1" width="5.25" style="1" customWidth="1"/>
    <col min="2" max="2" width="9.6" style="1" customWidth="1"/>
    <col min="3" max="3" width="9.3" style="1" customWidth="1"/>
    <col min="4" max="4" width="10.2" style="1" customWidth="1"/>
    <col min="5" max="5" width="7.09166666666667" style="1" customWidth="1"/>
    <col min="6" max="7" width="8.7" style="1"/>
    <col min="8" max="8" width="12.7916666666667" style="1" customWidth="1"/>
    <col min="9" max="9" width="19.2" style="1" customWidth="1"/>
    <col min="10" max="12" width="8.5" style="1" customWidth="1"/>
    <col min="13" max="13" width="13" style="1" customWidth="1"/>
    <col min="14" max="14" width="8.7" style="1" customWidth="1"/>
    <col min="15" max="25" width="8.4" style="1" customWidth="1"/>
    <col min="26" max="26" width="10.125" style="1" customWidth="1"/>
    <col min="27" max="27" width="9.45" style="1" customWidth="1"/>
    <col min="28" max="28" width="8.7" style="1" customWidth="1"/>
    <col min="29" max="29" width="8.89166666666667" style="1" customWidth="1"/>
    <col min="30" max="30" width="10.5" style="1" customWidth="1"/>
    <col min="31" max="33" width="8.7" style="1"/>
    <col min="34" max="35" width="9.34166666666667" style="1"/>
    <col min="36" max="16384" width="8.7" style="1"/>
  </cols>
  <sheetData>
    <row r="1" s="1" customFormat="1" ht="14.25" spans="1:7">
      <c r="A1" s="3" t="s">
        <v>1305</v>
      </c>
      <c r="B1" s="3"/>
      <c r="C1" s="3"/>
      <c r="D1" s="1"/>
      <c r="E1" s="1"/>
      <c r="F1" s="1"/>
      <c r="G1" s="4"/>
    </row>
    <row r="2" s="1" customFormat="1" ht="42" customHeight="1" spans="1:40">
      <c r="A2" s="5" t="s">
        <v>1306</v>
      </c>
      <c r="B2" s="6"/>
      <c r="C2" s="6"/>
      <c r="D2" s="6"/>
      <c r="E2" s="6"/>
      <c r="F2" s="6"/>
      <c r="G2" s="6"/>
      <c r="H2" s="6"/>
      <c r="I2" s="6"/>
      <c r="J2" s="6"/>
      <c r="K2" s="6"/>
      <c r="L2" s="6"/>
      <c r="M2" s="6"/>
      <c r="N2" s="6"/>
      <c r="O2" s="6"/>
      <c r="P2" s="13"/>
      <c r="Q2" s="6"/>
      <c r="R2" s="6"/>
      <c r="S2" s="6"/>
      <c r="T2" s="6"/>
      <c r="U2" s="6"/>
      <c r="V2" s="6"/>
      <c r="W2" s="6"/>
      <c r="X2" s="6"/>
      <c r="Y2" s="21"/>
      <c r="Z2" s="21"/>
      <c r="AA2" s="21"/>
      <c r="AB2" s="22"/>
      <c r="AC2" s="6"/>
      <c r="AD2" s="6"/>
      <c r="AE2" s="6"/>
      <c r="AF2" s="6"/>
      <c r="AG2" s="6"/>
      <c r="AH2" s="6"/>
      <c r="AI2" s="6"/>
      <c r="AJ2" s="6"/>
      <c r="AK2" s="6"/>
      <c r="AL2" s="6"/>
      <c r="AM2" s="6"/>
      <c r="AN2" s="6"/>
    </row>
    <row r="3" s="1" customFormat="1" ht="25.95" customHeight="1" spans="1:40">
      <c r="A3" s="7" t="s">
        <v>1307</v>
      </c>
      <c r="B3" s="8" t="s">
        <v>1308</v>
      </c>
      <c r="C3" s="8" t="s">
        <v>769</v>
      </c>
      <c r="D3" s="9" t="s">
        <v>1309</v>
      </c>
      <c r="E3" s="8" t="s">
        <v>1310</v>
      </c>
      <c r="F3" s="8" t="s">
        <v>1311</v>
      </c>
      <c r="G3" s="8" t="s">
        <v>1312</v>
      </c>
      <c r="H3" s="8" t="s">
        <v>1313</v>
      </c>
      <c r="I3" s="8" t="s">
        <v>1314</v>
      </c>
      <c r="J3" s="9" t="s">
        <v>1315</v>
      </c>
      <c r="K3" s="9" t="s">
        <v>1316</v>
      </c>
      <c r="L3" s="9" t="s">
        <v>1317</v>
      </c>
      <c r="M3" s="9" t="s">
        <v>1318</v>
      </c>
      <c r="N3" s="9" t="s">
        <v>1319</v>
      </c>
      <c r="O3" s="9" t="s">
        <v>1320</v>
      </c>
      <c r="P3" s="14" t="s">
        <v>1321</v>
      </c>
      <c r="Q3" s="9" t="s">
        <v>1322</v>
      </c>
      <c r="R3" s="9"/>
      <c r="S3" s="9"/>
      <c r="T3" s="9"/>
      <c r="U3" s="9"/>
      <c r="V3" s="9"/>
      <c r="W3" s="9"/>
      <c r="X3" s="9"/>
      <c r="Y3" s="7"/>
      <c r="Z3" s="23" t="s">
        <v>1323</v>
      </c>
      <c r="AA3" s="24"/>
      <c r="AB3" s="25" t="s">
        <v>1324</v>
      </c>
      <c r="AC3" s="26"/>
      <c r="AD3" s="9" t="s">
        <v>1296</v>
      </c>
      <c r="AE3" s="27" t="s">
        <v>1325</v>
      </c>
      <c r="AF3" s="27"/>
      <c r="AG3" s="27"/>
      <c r="AH3" s="27"/>
      <c r="AI3" s="27"/>
      <c r="AJ3" s="27"/>
      <c r="AK3" s="27"/>
      <c r="AL3" s="27"/>
      <c r="AM3" s="27"/>
      <c r="AN3" s="27"/>
    </row>
    <row r="4" s="1" customFormat="1" ht="37" customHeight="1" spans="1:40">
      <c r="A4" s="7"/>
      <c r="B4" s="8"/>
      <c r="C4" s="8"/>
      <c r="D4" s="9"/>
      <c r="E4" s="8"/>
      <c r="F4" s="8"/>
      <c r="G4" s="8"/>
      <c r="H4" s="8"/>
      <c r="I4" s="8"/>
      <c r="J4" s="9"/>
      <c r="K4" s="9"/>
      <c r="L4" s="9"/>
      <c r="M4" s="9"/>
      <c r="N4" s="9"/>
      <c r="O4" s="9"/>
      <c r="P4" s="15"/>
      <c r="Q4" s="9" t="s">
        <v>1326</v>
      </c>
      <c r="R4" s="9"/>
      <c r="S4" s="9"/>
      <c r="T4" s="9"/>
      <c r="U4" s="9" t="s">
        <v>1327</v>
      </c>
      <c r="V4" s="9"/>
      <c r="W4" s="9"/>
      <c r="X4" s="9"/>
      <c r="Y4" s="7" t="s">
        <v>755</v>
      </c>
      <c r="Z4" s="28"/>
      <c r="AA4" s="29"/>
      <c r="AB4" s="30"/>
      <c r="AC4" s="31"/>
      <c r="AD4" s="9"/>
      <c r="AE4" s="32" t="s">
        <v>1328</v>
      </c>
      <c r="AF4" s="33"/>
      <c r="AG4" s="40"/>
      <c r="AH4" s="32" t="s">
        <v>1329</v>
      </c>
      <c r="AI4" s="33"/>
      <c r="AJ4" s="33"/>
      <c r="AK4" s="40"/>
      <c r="AL4" s="41" t="s">
        <v>1330</v>
      </c>
      <c r="AM4" s="32" t="s">
        <v>1331</v>
      </c>
      <c r="AN4" s="40"/>
    </row>
    <row r="5" s="1" customFormat="1" ht="26" customHeight="1" spans="1:40">
      <c r="A5" s="7"/>
      <c r="B5" s="8"/>
      <c r="C5" s="8"/>
      <c r="D5" s="9"/>
      <c r="E5" s="8"/>
      <c r="F5" s="8"/>
      <c r="G5" s="8"/>
      <c r="H5" s="8"/>
      <c r="I5" s="8"/>
      <c r="J5" s="9"/>
      <c r="K5" s="9"/>
      <c r="L5" s="9"/>
      <c r="M5" s="9"/>
      <c r="N5" s="9"/>
      <c r="O5" s="9"/>
      <c r="P5" s="16"/>
      <c r="Q5" s="9" t="s">
        <v>1332</v>
      </c>
      <c r="R5" s="9" t="s">
        <v>1333</v>
      </c>
      <c r="S5" s="9" t="s">
        <v>1334</v>
      </c>
      <c r="T5" s="9" t="s">
        <v>1335</v>
      </c>
      <c r="U5" s="9" t="s">
        <v>1332</v>
      </c>
      <c r="V5" s="9" t="s">
        <v>1333</v>
      </c>
      <c r="W5" s="9" t="s">
        <v>1334</v>
      </c>
      <c r="X5" s="9" t="s">
        <v>1335</v>
      </c>
      <c r="Y5" s="7"/>
      <c r="Z5" s="7" t="s">
        <v>1326</v>
      </c>
      <c r="AA5" s="7" t="s">
        <v>1336</v>
      </c>
      <c r="AB5" s="34" t="s">
        <v>1326</v>
      </c>
      <c r="AC5" s="9" t="s">
        <v>1336</v>
      </c>
      <c r="AD5" s="9"/>
      <c r="AE5" s="27" t="s">
        <v>1337</v>
      </c>
      <c r="AF5" s="27" t="s">
        <v>1338</v>
      </c>
      <c r="AG5" s="27" t="s">
        <v>1339</v>
      </c>
      <c r="AH5" s="27" t="s">
        <v>1340</v>
      </c>
      <c r="AI5" s="27" t="s">
        <v>1341</v>
      </c>
      <c r="AJ5" s="27" t="s">
        <v>1342</v>
      </c>
      <c r="AK5" s="27" t="s">
        <v>1343</v>
      </c>
      <c r="AL5" s="42"/>
      <c r="AM5" s="27" t="s">
        <v>1344</v>
      </c>
      <c r="AN5" s="27" t="s">
        <v>1345</v>
      </c>
    </row>
    <row r="6" s="2" customFormat="1" ht="28.05" customHeight="1" spans="1:40">
      <c r="A6" s="10"/>
      <c r="B6" s="10" t="s">
        <v>755</v>
      </c>
      <c r="C6" s="10"/>
      <c r="D6" s="10"/>
      <c r="E6" s="10"/>
      <c r="F6" s="10"/>
      <c r="G6" s="10"/>
      <c r="H6" s="10"/>
      <c r="I6" s="10"/>
      <c r="J6" s="17">
        <v>21867.4</v>
      </c>
      <c r="K6" s="10"/>
      <c r="L6" s="10"/>
      <c r="M6" s="10"/>
      <c r="N6" s="10"/>
      <c r="O6" s="10"/>
      <c r="P6" s="18"/>
      <c r="Q6" s="17">
        <v>10541</v>
      </c>
      <c r="R6" s="17">
        <v>2579</v>
      </c>
      <c r="S6" s="17">
        <v>450</v>
      </c>
      <c r="T6" s="17">
        <v>560</v>
      </c>
      <c r="U6" s="17">
        <v>3563</v>
      </c>
      <c r="V6" s="17">
        <v>417.9</v>
      </c>
      <c r="W6" s="17">
        <v>89</v>
      </c>
      <c r="X6" s="17">
        <v>3667.5</v>
      </c>
      <c r="Y6" s="17">
        <v>21867.4</v>
      </c>
      <c r="Z6" s="17">
        <v>14130</v>
      </c>
      <c r="AA6" s="17">
        <v>7103.4</v>
      </c>
      <c r="AB6" s="35">
        <v>1</v>
      </c>
      <c r="AC6" s="35">
        <v>0.918060330343526</v>
      </c>
      <c r="AD6" s="10"/>
      <c r="AE6" s="36"/>
      <c r="AF6" s="36"/>
      <c r="AG6" s="36"/>
      <c r="AH6" s="17">
        <v>21867.4</v>
      </c>
      <c r="AI6" s="17">
        <v>21233.4</v>
      </c>
      <c r="AJ6" s="17">
        <v>634</v>
      </c>
      <c r="AK6" s="36"/>
      <c r="AL6" s="36"/>
      <c r="AM6" s="36"/>
      <c r="AN6" s="36"/>
    </row>
    <row r="7" s="1" customFormat="1" ht="28.05" customHeight="1" spans="1:40">
      <c r="A7" s="11">
        <v>1</v>
      </c>
      <c r="B7" s="12" t="s">
        <v>1346</v>
      </c>
      <c r="C7" s="12" t="s">
        <v>1347</v>
      </c>
      <c r="D7" s="12" t="s">
        <v>1348</v>
      </c>
      <c r="E7" s="12" t="s">
        <v>1349</v>
      </c>
      <c r="F7" s="12" t="s">
        <v>1350</v>
      </c>
      <c r="G7" s="12" t="s">
        <v>1350</v>
      </c>
      <c r="H7" s="12" t="s">
        <v>1351</v>
      </c>
      <c r="I7" s="12" t="s">
        <v>1352</v>
      </c>
      <c r="J7" s="19">
        <v>48</v>
      </c>
      <c r="K7" s="12">
        <v>2023.02</v>
      </c>
      <c r="L7" s="12">
        <v>2023.06</v>
      </c>
      <c r="M7" s="12" t="s">
        <v>1353</v>
      </c>
      <c r="N7" s="12" t="s">
        <v>1354</v>
      </c>
      <c r="O7" s="12" t="s">
        <v>1355</v>
      </c>
      <c r="P7" s="20" t="s">
        <v>1356</v>
      </c>
      <c r="Q7" s="12"/>
      <c r="R7" s="12"/>
      <c r="S7" s="12"/>
      <c r="T7" s="12"/>
      <c r="U7" s="12"/>
      <c r="V7" s="12"/>
      <c r="W7" s="12"/>
      <c r="X7" s="12">
        <v>48</v>
      </c>
      <c r="Y7" s="11">
        <v>48</v>
      </c>
      <c r="Z7" s="11">
        <v>0</v>
      </c>
      <c r="AA7" s="11">
        <v>48</v>
      </c>
      <c r="AB7" s="37"/>
      <c r="AC7" s="38">
        <v>1</v>
      </c>
      <c r="AD7" s="12"/>
      <c r="AE7" s="39"/>
      <c r="AF7" s="39"/>
      <c r="AG7" s="39" t="s">
        <v>1339</v>
      </c>
      <c r="AH7" s="39">
        <v>48</v>
      </c>
      <c r="AI7" s="39">
        <v>48</v>
      </c>
      <c r="AJ7" s="39">
        <v>0</v>
      </c>
      <c r="AK7" s="39"/>
      <c r="AL7" s="39"/>
      <c r="AM7" s="39"/>
      <c r="AN7" s="39"/>
    </row>
    <row r="8" s="1" customFormat="1" ht="28.05" customHeight="1" spans="1:40">
      <c r="A8" s="11">
        <v>2</v>
      </c>
      <c r="B8" s="12" t="s">
        <v>1346</v>
      </c>
      <c r="C8" s="12" t="s">
        <v>1347</v>
      </c>
      <c r="D8" s="12" t="s">
        <v>1348</v>
      </c>
      <c r="E8" s="12" t="s">
        <v>1349</v>
      </c>
      <c r="F8" s="12" t="s">
        <v>1350</v>
      </c>
      <c r="G8" s="12" t="s">
        <v>1350</v>
      </c>
      <c r="H8" s="12" t="s">
        <v>1351</v>
      </c>
      <c r="I8" s="12" t="s">
        <v>1357</v>
      </c>
      <c r="J8" s="19">
        <v>43</v>
      </c>
      <c r="K8" s="12">
        <v>2023.02</v>
      </c>
      <c r="L8" s="12">
        <v>2023.06</v>
      </c>
      <c r="M8" s="12" t="s">
        <v>1353</v>
      </c>
      <c r="N8" s="12" t="s">
        <v>1358</v>
      </c>
      <c r="O8" s="12" t="s">
        <v>1359</v>
      </c>
      <c r="P8" s="20" t="s">
        <v>1356</v>
      </c>
      <c r="Q8" s="12"/>
      <c r="R8" s="12"/>
      <c r="S8" s="12"/>
      <c r="T8" s="12"/>
      <c r="U8" s="12"/>
      <c r="V8" s="12"/>
      <c r="W8" s="12"/>
      <c r="X8" s="12">
        <v>43</v>
      </c>
      <c r="Y8" s="11">
        <v>43</v>
      </c>
      <c r="Z8" s="11">
        <v>0</v>
      </c>
      <c r="AA8" s="11">
        <v>43</v>
      </c>
      <c r="AB8" s="37"/>
      <c r="AC8" s="38">
        <v>1</v>
      </c>
      <c r="AD8" s="12"/>
      <c r="AE8" s="39"/>
      <c r="AF8" s="39"/>
      <c r="AG8" s="39" t="s">
        <v>1339</v>
      </c>
      <c r="AH8" s="39">
        <v>43</v>
      </c>
      <c r="AI8" s="39">
        <v>43</v>
      </c>
      <c r="AJ8" s="39">
        <v>0</v>
      </c>
      <c r="AK8" s="39"/>
      <c r="AL8" s="39"/>
      <c r="AM8" s="39"/>
      <c r="AN8" s="39"/>
    </row>
    <row r="9" s="1" customFormat="1" ht="28.05" customHeight="1" spans="1:40">
      <c r="A9" s="11">
        <v>3</v>
      </c>
      <c r="B9" s="12" t="s">
        <v>1346</v>
      </c>
      <c r="C9" s="12" t="s">
        <v>1347</v>
      </c>
      <c r="D9" s="12" t="s">
        <v>1348</v>
      </c>
      <c r="E9" s="12" t="s">
        <v>1349</v>
      </c>
      <c r="F9" s="12" t="s">
        <v>1350</v>
      </c>
      <c r="G9" s="12" t="s">
        <v>1350</v>
      </c>
      <c r="H9" s="12" t="s">
        <v>1351</v>
      </c>
      <c r="I9" s="12" t="s">
        <v>1360</v>
      </c>
      <c r="J9" s="19">
        <v>57</v>
      </c>
      <c r="K9" s="12">
        <v>2023.02</v>
      </c>
      <c r="L9" s="12">
        <v>2023.06</v>
      </c>
      <c r="M9" s="12" t="s">
        <v>1353</v>
      </c>
      <c r="N9" s="12" t="s">
        <v>1361</v>
      </c>
      <c r="O9" s="12" t="s">
        <v>1362</v>
      </c>
      <c r="P9" s="20" t="s">
        <v>1356</v>
      </c>
      <c r="Q9" s="12"/>
      <c r="R9" s="12"/>
      <c r="S9" s="12"/>
      <c r="T9" s="12"/>
      <c r="U9" s="12"/>
      <c r="V9" s="12"/>
      <c r="W9" s="12"/>
      <c r="X9" s="12">
        <v>57</v>
      </c>
      <c r="Y9" s="11">
        <v>57</v>
      </c>
      <c r="Z9" s="11">
        <v>0</v>
      </c>
      <c r="AA9" s="11">
        <v>57</v>
      </c>
      <c r="AB9" s="37"/>
      <c r="AC9" s="38">
        <v>1</v>
      </c>
      <c r="AD9" s="12"/>
      <c r="AE9" s="39"/>
      <c r="AF9" s="39"/>
      <c r="AG9" s="39" t="s">
        <v>1339</v>
      </c>
      <c r="AH9" s="39">
        <v>57</v>
      </c>
      <c r="AI9" s="39">
        <v>57</v>
      </c>
      <c r="AJ9" s="39">
        <v>0</v>
      </c>
      <c r="AK9" s="39"/>
      <c r="AL9" s="39"/>
      <c r="AM9" s="39"/>
      <c r="AN9" s="39"/>
    </row>
    <row r="10" s="1" customFormat="1" ht="28.05" customHeight="1" spans="1:40">
      <c r="A10" s="11">
        <v>4</v>
      </c>
      <c r="B10" s="12" t="s">
        <v>1346</v>
      </c>
      <c r="C10" s="12" t="s">
        <v>1347</v>
      </c>
      <c r="D10" s="12" t="s">
        <v>1348</v>
      </c>
      <c r="E10" s="12" t="s">
        <v>1349</v>
      </c>
      <c r="F10" s="12" t="s">
        <v>1350</v>
      </c>
      <c r="G10" s="12" t="s">
        <v>1350</v>
      </c>
      <c r="H10" s="12" t="s">
        <v>1351</v>
      </c>
      <c r="I10" s="12" t="s">
        <v>1363</v>
      </c>
      <c r="J10" s="19">
        <v>55</v>
      </c>
      <c r="K10" s="12">
        <v>2023.02</v>
      </c>
      <c r="L10" s="12">
        <v>2023.06</v>
      </c>
      <c r="M10" s="12" t="s">
        <v>1353</v>
      </c>
      <c r="N10" s="12" t="s">
        <v>1354</v>
      </c>
      <c r="O10" s="12" t="s">
        <v>1355</v>
      </c>
      <c r="P10" s="20" t="s">
        <v>1356</v>
      </c>
      <c r="Q10" s="12"/>
      <c r="R10" s="12"/>
      <c r="S10" s="12"/>
      <c r="T10" s="12"/>
      <c r="U10" s="12"/>
      <c r="V10" s="12"/>
      <c r="W10" s="12"/>
      <c r="X10" s="12">
        <v>55</v>
      </c>
      <c r="Y10" s="11">
        <v>55</v>
      </c>
      <c r="Z10" s="11">
        <v>0</v>
      </c>
      <c r="AA10" s="11">
        <v>55</v>
      </c>
      <c r="AB10" s="37"/>
      <c r="AC10" s="38">
        <v>1</v>
      </c>
      <c r="AD10" s="12"/>
      <c r="AE10" s="39"/>
      <c r="AF10" s="39"/>
      <c r="AG10" s="39" t="s">
        <v>1339</v>
      </c>
      <c r="AH10" s="39">
        <v>55</v>
      </c>
      <c r="AI10" s="39">
        <v>55</v>
      </c>
      <c r="AJ10" s="39">
        <v>0</v>
      </c>
      <c r="AK10" s="39"/>
      <c r="AL10" s="39"/>
      <c r="AM10" s="39"/>
      <c r="AN10" s="39"/>
    </row>
    <row r="11" s="1" customFormat="1" ht="28.05" customHeight="1" spans="1:40">
      <c r="A11" s="11">
        <v>5</v>
      </c>
      <c r="B11" s="12" t="s">
        <v>1346</v>
      </c>
      <c r="C11" s="12" t="s">
        <v>1347</v>
      </c>
      <c r="D11" s="12" t="s">
        <v>1348</v>
      </c>
      <c r="E11" s="12" t="s">
        <v>1349</v>
      </c>
      <c r="F11" s="12" t="s">
        <v>1350</v>
      </c>
      <c r="G11" s="12" t="s">
        <v>1350</v>
      </c>
      <c r="H11" s="12" t="s">
        <v>1351</v>
      </c>
      <c r="I11" s="12" t="s">
        <v>1364</v>
      </c>
      <c r="J11" s="19">
        <v>45</v>
      </c>
      <c r="K11" s="12">
        <v>2023.02</v>
      </c>
      <c r="L11" s="12">
        <v>2023.06</v>
      </c>
      <c r="M11" s="12" t="s">
        <v>1353</v>
      </c>
      <c r="N11" s="12" t="s">
        <v>1365</v>
      </c>
      <c r="O11" s="12" t="s">
        <v>1366</v>
      </c>
      <c r="P11" s="20" t="s">
        <v>1356</v>
      </c>
      <c r="Q11" s="12"/>
      <c r="R11" s="12"/>
      <c r="S11" s="12"/>
      <c r="T11" s="12"/>
      <c r="U11" s="12"/>
      <c r="V11" s="12"/>
      <c r="W11" s="12"/>
      <c r="X11" s="12">
        <v>45</v>
      </c>
      <c r="Y11" s="11">
        <v>45</v>
      </c>
      <c r="Z11" s="11">
        <v>0</v>
      </c>
      <c r="AA11" s="11">
        <v>45</v>
      </c>
      <c r="AB11" s="37"/>
      <c r="AC11" s="38">
        <v>1</v>
      </c>
      <c r="AD11" s="12"/>
      <c r="AE11" s="39"/>
      <c r="AF11" s="39"/>
      <c r="AG11" s="39" t="s">
        <v>1339</v>
      </c>
      <c r="AH11" s="39">
        <v>45</v>
      </c>
      <c r="AI11" s="39">
        <v>45</v>
      </c>
      <c r="AJ11" s="39">
        <v>0</v>
      </c>
      <c r="AK11" s="39"/>
      <c r="AL11" s="39"/>
      <c r="AM11" s="39"/>
      <c r="AN11" s="39"/>
    </row>
    <row r="12" s="1" customFormat="1" ht="28.05" customHeight="1" spans="1:40">
      <c r="A12" s="11">
        <v>6</v>
      </c>
      <c r="B12" s="12" t="s">
        <v>1346</v>
      </c>
      <c r="C12" s="12" t="s">
        <v>1367</v>
      </c>
      <c r="D12" s="12" t="s">
        <v>1348</v>
      </c>
      <c r="E12" s="12" t="s">
        <v>1349</v>
      </c>
      <c r="F12" s="12" t="s">
        <v>1350</v>
      </c>
      <c r="G12" s="12" t="s">
        <v>1350</v>
      </c>
      <c r="H12" s="12" t="s">
        <v>1368</v>
      </c>
      <c r="I12" s="12" t="s">
        <v>1369</v>
      </c>
      <c r="J12" s="19">
        <v>15</v>
      </c>
      <c r="K12" s="12">
        <v>2023.02</v>
      </c>
      <c r="L12" s="12">
        <v>2023.06</v>
      </c>
      <c r="M12" s="12" t="s">
        <v>1353</v>
      </c>
      <c r="N12" s="12" t="s">
        <v>1370</v>
      </c>
      <c r="O12" s="12" t="s">
        <v>1371</v>
      </c>
      <c r="P12" s="20" t="s">
        <v>1356</v>
      </c>
      <c r="Q12" s="12"/>
      <c r="R12" s="12"/>
      <c r="S12" s="12"/>
      <c r="T12" s="12"/>
      <c r="U12" s="12"/>
      <c r="V12" s="12"/>
      <c r="W12" s="12"/>
      <c r="X12" s="12">
        <v>15</v>
      </c>
      <c r="Y12" s="11">
        <v>15</v>
      </c>
      <c r="Z12" s="11">
        <v>0</v>
      </c>
      <c r="AA12" s="11">
        <v>15</v>
      </c>
      <c r="AB12" s="37"/>
      <c r="AC12" s="38">
        <v>1</v>
      </c>
      <c r="AD12" s="12"/>
      <c r="AE12" s="39"/>
      <c r="AF12" s="39"/>
      <c r="AG12" s="39" t="s">
        <v>1339</v>
      </c>
      <c r="AH12" s="39">
        <v>15</v>
      </c>
      <c r="AI12" s="39">
        <v>15</v>
      </c>
      <c r="AJ12" s="39">
        <v>0</v>
      </c>
      <c r="AK12" s="39"/>
      <c r="AL12" s="39"/>
      <c r="AM12" s="39"/>
      <c r="AN12" s="39"/>
    </row>
    <row r="13" s="1" customFormat="1" ht="28.05" customHeight="1" spans="1:40">
      <c r="A13" s="11">
        <v>7</v>
      </c>
      <c r="B13" s="12" t="s">
        <v>1346</v>
      </c>
      <c r="C13" s="12" t="s">
        <v>1372</v>
      </c>
      <c r="D13" s="12" t="s">
        <v>1348</v>
      </c>
      <c r="E13" s="12" t="s">
        <v>1349</v>
      </c>
      <c r="F13" s="12" t="s">
        <v>1350</v>
      </c>
      <c r="G13" s="12" t="s">
        <v>1350</v>
      </c>
      <c r="H13" s="12" t="s">
        <v>1368</v>
      </c>
      <c r="I13" s="12" t="s">
        <v>1373</v>
      </c>
      <c r="J13" s="19">
        <v>50</v>
      </c>
      <c r="K13" s="12">
        <v>2023.02</v>
      </c>
      <c r="L13" s="12">
        <v>2023.06</v>
      </c>
      <c r="M13" s="12" t="s">
        <v>1353</v>
      </c>
      <c r="N13" s="12" t="s">
        <v>1374</v>
      </c>
      <c r="O13" s="12" t="s">
        <v>1375</v>
      </c>
      <c r="P13" s="20" t="s">
        <v>1356</v>
      </c>
      <c r="Q13" s="12"/>
      <c r="R13" s="12"/>
      <c r="S13" s="12"/>
      <c r="T13" s="12"/>
      <c r="U13" s="12"/>
      <c r="V13" s="12"/>
      <c r="W13" s="12"/>
      <c r="X13" s="12">
        <v>50</v>
      </c>
      <c r="Y13" s="11">
        <v>50</v>
      </c>
      <c r="Z13" s="11">
        <v>0</v>
      </c>
      <c r="AA13" s="11">
        <v>50</v>
      </c>
      <c r="AB13" s="37"/>
      <c r="AC13" s="38">
        <v>1</v>
      </c>
      <c r="AD13" s="12"/>
      <c r="AE13" s="39"/>
      <c r="AF13" s="39"/>
      <c r="AG13" s="39" t="s">
        <v>1339</v>
      </c>
      <c r="AH13" s="39">
        <v>50</v>
      </c>
      <c r="AI13" s="39">
        <v>50</v>
      </c>
      <c r="AJ13" s="39">
        <v>0</v>
      </c>
      <c r="AK13" s="39"/>
      <c r="AL13" s="39"/>
      <c r="AM13" s="39"/>
      <c r="AN13" s="39"/>
    </row>
    <row r="14" s="1" customFormat="1" ht="28.05" customHeight="1" spans="1:40">
      <c r="A14" s="11">
        <v>8</v>
      </c>
      <c r="B14" s="12" t="s">
        <v>1346</v>
      </c>
      <c r="C14" s="12" t="s">
        <v>1372</v>
      </c>
      <c r="D14" s="12" t="s">
        <v>1348</v>
      </c>
      <c r="E14" s="12" t="s">
        <v>1349</v>
      </c>
      <c r="F14" s="12" t="s">
        <v>1350</v>
      </c>
      <c r="G14" s="12" t="s">
        <v>1350</v>
      </c>
      <c r="H14" s="12" t="s">
        <v>1368</v>
      </c>
      <c r="I14" s="12" t="s">
        <v>1376</v>
      </c>
      <c r="J14" s="19">
        <v>25</v>
      </c>
      <c r="K14" s="12">
        <v>2023.02</v>
      </c>
      <c r="L14" s="12">
        <v>2023.06</v>
      </c>
      <c r="M14" s="12" t="s">
        <v>1353</v>
      </c>
      <c r="N14" s="12" t="s">
        <v>1377</v>
      </c>
      <c r="O14" s="12" t="s">
        <v>1378</v>
      </c>
      <c r="P14" s="20" t="s">
        <v>1356</v>
      </c>
      <c r="Q14" s="12"/>
      <c r="R14" s="12"/>
      <c r="S14" s="12"/>
      <c r="T14" s="12"/>
      <c r="U14" s="12"/>
      <c r="V14" s="12"/>
      <c r="W14" s="12"/>
      <c r="X14" s="12">
        <v>25</v>
      </c>
      <c r="Y14" s="11">
        <v>25</v>
      </c>
      <c r="Z14" s="11">
        <v>0</v>
      </c>
      <c r="AA14" s="11">
        <v>25</v>
      </c>
      <c r="AB14" s="37"/>
      <c r="AC14" s="38">
        <v>1</v>
      </c>
      <c r="AD14" s="12"/>
      <c r="AE14" s="39"/>
      <c r="AF14" s="39"/>
      <c r="AG14" s="39" t="s">
        <v>1339</v>
      </c>
      <c r="AH14" s="39">
        <v>25</v>
      </c>
      <c r="AI14" s="39">
        <v>25</v>
      </c>
      <c r="AJ14" s="39">
        <v>0</v>
      </c>
      <c r="AK14" s="39"/>
      <c r="AL14" s="39"/>
      <c r="AM14" s="39"/>
      <c r="AN14" s="39"/>
    </row>
    <row r="15" s="1" customFormat="1" ht="28.05" customHeight="1" spans="1:40">
      <c r="A15" s="11">
        <v>9</v>
      </c>
      <c r="B15" s="12" t="s">
        <v>1346</v>
      </c>
      <c r="C15" s="12" t="s">
        <v>1372</v>
      </c>
      <c r="D15" s="12" t="s">
        <v>1348</v>
      </c>
      <c r="E15" s="12" t="s">
        <v>1349</v>
      </c>
      <c r="F15" s="12" t="s">
        <v>1350</v>
      </c>
      <c r="G15" s="12" t="s">
        <v>1350</v>
      </c>
      <c r="H15" s="12" t="s">
        <v>1368</v>
      </c>
      <c r="I15" s="12" t="s">
        <v>1379</v>
      </c>
      <c r="J15" s="19">
        <v>35</v>
      </c>
      <c r="K15" s="12">
        <v>2023.02</v>
      </c>
      <c r="L15" s="12">
        <v>2023.06</v>
      </c>
      <c r="M15" s="12" t="s">
        <v>1353</v>
      </c>
      <c r="N15" s="12" t="s">
        <v>1374</v>
      </c>
      <c r="O15" s="12" t="s">
        <v>1375</v>
      </c>
      <c r="P15" s="20" t="s">
        <v>1356</v>
      </c>
      <c r="Q15" s="12"/>
      <c r="R15" s="12"/>
      <c r="S15" s="12"/>
      <c r="T15" s="12"/>
      <c r="U15" s="12"/>
      <c r="V15" s="12"/>
      <c r="W15" s="12"/>
      <c r="X15" s="12">
        <v>35</v>
      </c>
      <c r="Y15" s="11">
        <v>35</v>
      </c>
      <c r="Z15" s="11">
        <v>0</v>
      </c>
      <c r="AA15" s="11">
        <v>35</v>
      </c>
      <c r="AB15" s="37"/>
      <c r="AC15" s="38">
        <v>1</v>
      </c>
      <c r="AD15" s="12"/>
      <c r="AE15" s="39"/>
      <c r="AF15" s="39"/>
      <c r="AG15" s="39" t="s">
        <v>1339</v>
      </c>
      <c r="AH15" s="39">
        <v>35</v>
      </c>
      <c r="AI15" s="39">
        <v>35</v>
      </c>
      <c r="AJ15" s="39">
        <v>0</v>
      </c>
      <c r="AK15" s="39"/>
      <c r="AL15" s="39"/>
      <c r="AM15" s="39"/>
      <c r="AN15" s="39"/>
    </row>
    <row r="16" s="1" customFormat="1" ht="28.05" customHeight="1" spans="1:40">
      <c r="A16" s="11">
        <v>10</v>
      </c>
      <c r="B16" s="12" t="s">
        <v>1346</v>
      </c>
      <c r="C16" s="12" t="s">
        <v>1347</v>
      </c>
      <c r="D16" s="12" t="s">
        <v>1348</v>
      </c>
      <c r="E16" s="12" t="s">
        <v>1349</v>
      </c>
      <c r="F16" s="12" t="s">
        <v>1350</v>
      </c>
      <c r="G16" s="12" t="s">
        <v>1350</v>
      </c>
      <c r="H16" s="12" t="s">
        <v>1351</v>
      </c>
      <c r="I16" s="12" t="s">
        <v>1380</v>
      </c>
      <c r="J16" s="19">
        <v>25</v>
      </c>
      <c r="K16" s="12">
        <v>2023.02</v>
      </c>
      <c r="L16" s="12">
        <v>2023.06</v>
      </c>
      <c r="M16" s="12" t="s">
        <v>1353</v>
      </c>
      <c r="N16" s="12" t="s">
        <v>1354</v>
      </c>
      <c r="O16" s="12" t="s">
        <v>1355</v>
      </c>
      <c r="P16" s="20" t="s">
        <v>1356</v>
      </c>
      <c r="Q16" s="12"/>
      <c r="R16" s="12"/>
      <c r="S16" s="12"/>
      <c r="T16" s="12"/>
      <c r="U16" s="12"/>
      <c r="V16" s="12"/>
      <c r="W16" s="12"/>
      <c r="X16" s="12">
        <v>25</v>
      </c>
      <c r="Y16" s="11">
        <v>25</v>
      </c>
      <c r="Z16" s="11">
        <v>0</v>
      </c>
      <c r="AA16" s="11">
        <v>25</v>
      </c>
      <c r="AB16" s="37"/>
      <c r="AC16" s="38">
        <v>1</v>
      </c>
      <c r="AD16" s="12"/>
      <c r="AE16" s="39"/>
      <c r="AF16" s="39"/>
      <c r="AG16" s="39" t="s">
        <v>1339</v>
      </c>
      <c r="AH16" s="39">
        <v>25</v>
      </c>
      <c r="AI16" s="39">
        <v>25</v>
      </c>
      <c r="AJ16" s="39">
        <v>0</v>
      </c>
      <c r="AK16" s="39"/>
      <c r="AL16" s="39"/>
      <c r="AM16" s="39"/>
      <c r="AN16" s="39"/>
    </row>
    <row r="17" s="1" customFormat="1" ht="28.05" customHeight="1" spans="1:40">
      <c r="A17" s="11">
        <v>11</v>
      </c>
      <c r="B17" s="12" t="s">
        <v>1346</v>
      </c>
      <c r="C17" s="12" t="s">
        <v>1347</v>
      </c>
      <c r="D17" s="12" t="s">
        <v>1348</v>
      </c>
      <c r="E17" s="12" t="s">
        <v>1349</v>
      </c>
      <c r="F17" s="12" t="s">
        <v>1350</v>
      </c>
      <c r="G17" s="12" t="s">
        <v>1350</v>
      </c>
      <c r="H17" s="12" t="s">
        <v>1351</v>
      </c>
      <c r="I17" s="12" t="s">
        <v>1381</v>
      </c>
      <c r="J17" s="19">
        <v>12</v>
      </c>
      <c r="K17" s="12">
        <v>2023.02</v>
      </c>
      <c r="L17" s="12">
        <v>2023.06</v>
      </c>
      <c r="M17" s="12" t="s">
        <v>1353</v>
      </c>
      <c r="N17" s="12" t="s">
        <v>1382</v>
      </c>
      <c r="O17" s="12" t="s">
        <v>1383</v>
      </c>
      <c r="P17" s="20" t="s">
        <v>1356</v>
      </c>
      <c r="Q17" s="12"/>
      <c r="R17" s="12"/>
      <c r="S17" s="12"/>
      <c r="T17" s="12"/>
      <c r="U17" s="12"/>
      <c r="V17" s="12"/>
      <c r="W17" s="12"/>
      <c r="X17" s="12">
        <v>12</v>
      </c>
      <c r="Y17" s="11">
        <v>12</v>
      </c>
      <c r="Z17" s="11">
        <v>0</v>
      </c>
      <c r="AA17" s="11">
        <v>12</v>
      </c>
      <c r="AB17" s="37"/>
      <c r="AC17" s="38">
        <v>1</v>
      </c>
      <c r="AD17" s="12"/>
      <c r="AE17" s="39"/>
      <c r="AF17" s="39"/>
      <c r="AG17" s="39" t="s">
        <v>1339</v>
      </c>
      <c r="AH17" s="39">
        <v>12</v>
      </c>
      <c r="AI17" s="39">
        <v>12</v>
      </c>
      <c r="AJ17" s="39">
        <v>0</v>
      </c>
      <c r="AK17" s="39"/>
      <c r="AL17" s="39"/>
      <c r="AM17" s="39"/>
      <c r="AN17" s="39"/>
    </row>
    <row r="18" s="1" customFormat="1" ht="28.05" customHeight="1" spans="1:40">
      <c r="A18" s="11">
        <v>12</v>
      </c>
      <c r="B18" s="12" t="s">
        <v>1346</v>
      </c>
      <c r="C18" s="12" t="s">
        <v>1347</v>
      </c>
      <c r="D18" s="12" t="s">
        <v>1348</v>
      </c>
      <c r="E18" s="12" t="s">
        <v>1349</v>
      </c>
      <c r="F18" s="12" t="s">
        <v>1350</v>
      </c>
      <c r="G18" s="12" t="s">
        <v>1350</v>
      </c>
      <c r="H18" s="12" t="s">
        <v>1351</v>
      </c>
      <c r="I18" s="12" t="s">
        <v>1384</v>
      </c>
      <c r="J18" s="19">
        <v>4</v>
      </c>
      <c r="K18" s="12">
        <v>2023.02</v>
      </c>
      <c r="L18" s="12">
        <v>2023.06</v>
      </c>
      <c r="M18" s="12" t="s">
        <v>1353</v>
      </c>
      <c r="N18" s="12" t="s">
        <v>1362</v>
      </c>
      <c r="O18" s="12" t="s">
        <v>1385</v>
      </c>
      <c r="P18" s="20" t="s">
        <v>1356</v>
      </c>
      <c r="Q18" s="12"/>
      <c r="R18" s="12"/>
      <c r="S18" s="12"/>
      <c r="T18" s="12"/>
      <c r="U18" s="12"/>
      <c r="V18" s="12"/>
      <c r="W18" s="12"/>
      <c r="X18" s="12">
        <v>4</v>
      </c>
      <c r="Y18" s="11">
        <v>4</v>
      </c>
      <c r="Z18" s="11">
        <v>0</v>
      </c>
      <c r="AA18" s="11">
        <v>4</v>
      </c>
      <c r="AB18" s="37"/>
      <c r="AC18" s="38">
        <v>1</v>
      </c>
      <c r="AD18" s="12"/>
      <c r="AE18" s="39"/>
      <c r="AF18" s="39"/>
      <c r="AG18" s="39" t="s">
        <v>1339</v>
      </c>
      <c r="AH18" s="39">
        <v>4</v>
      </c>
      <c r="AI18" s="39">
        <v>4</v>
      </c>
      <c r="AJ18" s="39">
        <v>0</v>
      </c>
      <c r="AK18" s="39"/>
      <c r="AL18" s="39"/>
      <c r="AM18" s="39"/>
      <c r="AN18" s="39"/>
    </row>
    <row r="19" s="1" customFormat="1" ht="28.05" customHeight="1" spans="1:40">
      <c r="A19" s="11">
        <v>13</v>
      </c>
      <c r="B19" s="12" t="s">
        <v>1346</v>
      </c>
      <c r="C19" s="12" t="s">
        <v>1347</v>
      </c>
      <c r="D19" s="12" t="s">
        <v>1348</v>
      </c>
      <c r="E19" s="12" t="s">
        <v>1349</v>
      </c>
      <c r="F19" s="12" t="s">
        <v>1350</v>
      </c>
      <c r="G19" s="12" t="s">
        <v>1350</v>
      </c>
      <c r="H19" s="12" t="s">
        <v>1351</v>
      </c>
      <c r="I19" s="12" t="s">
        <v>1386</v>
      </c>
      <c r="J19" s="19">
        <v>17</v>
      </c>
      <c r="K19" s="12">
        <v>2023.02</v>
      </c>
      <c r="L19" s="12">
        <v>2023.06</v>
      </c>
      <c r="M19" s="12" t="s">
        <v>1353</v>
      </c>
      <c r="N19" s="12" t="s">
        <v>1374</v>
      </c>
      <c r="O19" s="12" t="s">
        <v>1375</v>
      </c>
      <c r="P19" s="20" t="s">
        <v>1387</v>
      </c>
      <c r="Q19" s="12"/>
      <c r="R19" s="12"/>
      <c r="S19" s="12"/>
      <c r="T19" s="12"/>
      <c r="U19" s="12"/>
      <c r="V19" s="12"/>
      <c r="W19" s="12"/>
      <c r="X19" s="12">
        <v>17</v>
      </c>
      <c r="Y19" s="11">
        <v>17</v>
      </c>
      <c r="Z19" s="11">
        <v>0</v>
      </c>
      <c r="AA19" s="11">
        <v>17</v>
      </c>
      <c r="AB19" s="37"/>
      <c r="AC19" s="38">
        <v>1</v>
      </c>
      <c r="AD19" s="12"/>
      <c r="AE19" s="39"/>
      <c r="AF19" s="39"/>
      <c r="AG19" s="39" t="s">
        <v>1339</v>
      </c>
      <c r="AH19" s="39">
        <v>17</v>
      </c>
      <c r="AI19" s="39">
        <v>17</v>
      </c>
      <c r="AJ19" s="39">
        <v>0</v>
      </c>
      <c r="AK19" s="39"/>
      <c r="AL19" s="39"/>
      <c r="AM19" s="39"/>
      <c r="AN19" s="39"/>
    </row>
    <row r="20" s="1" customFormat="1" ht="28.05" customHeight="1" spans="1:40">
      <c r="A20" s="11">
        <v>14</v>
      </c>
      <c r="B20" s="12" t="s">
        <v>1346</v>
      </c>
      <c r="C20" s="12" t="s">
        <v>1367</v>
      </c>
      <c r="D20" s="12" t="s">
        <v>1348</v>
      </c>
      <c r="E20" s="12" t="s">
        <v>1349</v>
      </c>
      <c r="F20" s="12" t="s">
        <v>1350</v>
      </c>
      <c r="G20" s="12" t="s">
        <v>1350</v>
      </c>
      <c r="H20" s="12" t="s">
        <v>1368</v>
      </c>
      <c r="I20" s="12" t="s">
        <v>1388</v>
      </c>
      <c r="J20" s="19">
        <v>40</v>
      </c>
      <c r="K20" s="12">
        <v>2023.02</v>
      </c>
      <c r="L20" s="12">
        <v>2023.06</v>
      </c>
      <c r="M20" s="12" t="s">
        <v>1353</v>
      </c>
      <c r="N20" s="12" t="s">
        <v>1354</v>
      </c>
      <c r="O20" s="12" t="s">
        <v>1355</v>
      </c>
      <c r="P20" s="20" t="s">
        <v>1356</v>
      </c>
      <c r="Q20" s="12"/>
      <c r="R20" s="12"/>
      <c r="S20" s="12"/>
      <c r="T20" s="12"/>
      <c r="U20" s="12"/>
      <c r="V20" s="12"/>
      <c r="W20" s="12"/>
      <c r="X20" s="12">
        <v>40</v>
      </c>
      <c r="Y20" s="11">
        <v>40</v>
      </c>
      <c r="Z20" s="11">
        <v>0</v>
      </c>
      <c r="AA20" s="11">
        <v>40</v>
      </c>
      <c r="AB20" s="37"/>
      <c r="AC20" s="38">
        <v>1</v>
      </c>
      <c r="AD20" s="12"/>
      <c r="AE20" s="39"/>
      <c r="AF20" s="39"/>
      <c r="AG20" s="39" t="s">
        <v>1339</v>
      </c>
      <c r="AH20" s="39">
        <v>40</v>
      </c>
      <c r="AI20" s="39">
        <v>40</v>
      </c>
      <c r="AJ20" s="39">
        <v>0</v>
      </c>
      <c r="AK20" s="39"/>
      <c r="AL20" s="39"/>
      <c r="AM20" s="39"/>
      <c r="AN20" s="39"/>
    </row>
    <row r="21" s="1" customFormat="1" ht="28.05" customHeight="1" spans="1:40">
      <c r="A21" s="11">
        <v>15</v>
      </c>
      <c r="B21" s="12" t="s">
        <v>1346</v>
      </c>
      <c r="C21" s="12" t="s">
        <v>1389</v>
      </c>
      <c r="D21" s="12" t="s">
        <v>1348</v>
      </c>
      <c r="E21" s="12" t="s">
        <v>1349</v>
      </c>
      <c r="F21" s="12" t="s">
        <v>1350</v>
      </c>
      <c r="G21" s="12" t="s">
        <v>1350</v>
      </c>
      <c r="H21" s="12" t="s">
        <v>1368</v>
      </c>
      <c r="I21" s="12" t="s">
        <v>1390</v>
      </c>
      <c r="J21" s="19">
        <v>29</v>
      </c>
      <c r="K21" s="12">
        <v>2023.02</v>
      </c>
      <c r="L21" s="12">
        <v>2023.06</v>
      </c>
      <c r="M21" s="12" t="s">
        <v>1353</v>
      </c>
      <c r="N21" s="12" t="s">
        <v>1391</v>
      </c>
      <c r="O21" s="12" t="s">
        <v>1392</v>
      </c>
      <c r="P21" s="20" t="s">
        <v>1356</v>
      </c>
      <c r="Q21" s="12"/>
      <c r="R21" s="12"/>
      <c r="S21" s="12"/>
      <c r="T21" s="12"/>
      <c r="U21" s="12"/>
      <c r="V21" s="12"/>
      <c r="W21" s="12"/>
      <c r="X21" s="12">
        <v>29</v>
      </c>
      <c r="Y21" s="11">
        <v>29</v>
      </c>
      <c r="Z21" s="11">
        <v>0</v>
      </c>
      <c r="AA21" s="11">
        <v>29</v>
      </c>
      <c r="AB21" s="37"/>
      <c r="AC21" s="38">
        <v>1</v>
      </c>
      <c r="AD21" s="12"/>
      <c r="AE21" s="39"/>
      <c r="AF21" s="39"/>
      <c r="AG21" s="39" t="s">
        <v>1339</v>
      </c>
      <c r="AH21" s="39">
        <v>29</v>
      </c>
      <c r="AI21" s="39">
        <v>29</v>
      </c>
      <c r="AJ21" s="39">
        <v>0</v>
      </c>
      <c r="AK21" s="39"/>
      <c r="AL21" s="39"/>
      <c r="AM21" s="39"/>
      <c r="AN21" s="39"/>
    </row>
    <row r="22" s="1" customFormat="1" ht="28.05" customHeight="1" spans="1:40">
      <c r="A22" s="11">
        <v>16</v>
      </c>
      <c r="B22" s="12" t="s">
        <v>1393</v>
      </c>
      <c r="C22" s="12" t="s">
        <v>1372</v>
      </c>
      <c r="D22" s="12" t="s">
        <v>1348</v>
      </c>
      <c r="E22" s="12" t="s">
        <v>1394</v>
      </c>
      <c r="F22" s="12" t="s">
        <v>1395</v>
      </c>
      <c r="G22" s="12" t="s">
        <v>1395</v>
      </c>
      <c r="H22" s="12" t="s">
        <v>1368</v>
      </c>
      <c r="I22" s="12" t="s">
        <v>1396</v>
      </c>
      <c r="J22" s="19">
        <v>40</v>
      </c>
      <c r="K22" s="12">
        <v>2023.04</v>
      </c>
      <c r="L22" s="12">
        <v>2023.09</v>
      </c>
      <c r="M22" s="12" t="s">
        <v>1397</v>
      </c>
      <c r="N22" s="12" t="s">
        <v>1398</v>
      </c>
      <c r="O22" s="12" t="s">
        <v>1399</v>
      </c>
      <c r="P22" s="20" t="s">
        <v>1356</v>
      </c>
      <c r="Q22" s="12"/>
      <c r="R22" s="12"/>
      <c r="S22" s="12"/>
      <c r="T22" s="12"/>
      <c r="U22" s="12"/>
      <c r="V22" s="12"/>
      <c r="W22" s="12"/>
      <c r="X22" s="12">
        <v>40</v>
      </c>
      <c r="Y22" s="11">
        <v>40</v>
      </c>
      <c r="Z22" s="11">
        <v>0</v>
      </c>
      <c r="AA22" s="11">
        <v>40</v>
      </c>
      <c r="AB22" s="37"/>
      <c r="AC22" s="38">
        <v>1</v>
      </c>
      <c r="AD22" s="12"/>
      <c r="AE22" s="39"/>
      <c r="AF22" s="39"/>
      <c r="AG22" s="39" t="s">
        <v>1339</v>
      </c>
      <c r="AH22" s="39">
        <v>40</v>
      </c>
      <c r="AI22" s="39">
        <v>40</v>
      </c>
      <c r="AJ22" s="39">
        <v>0</v>
      </c>
      <c r="AK22" s="39"/>
      <c r="AL22" s="39"/>
      <c r="AM22" s="39"/>
      <c r="AN22" s="39"/>
    </row>
    <row r="23" s="1" customFormat="1" ht="28.05" customHeight="1" spans="1:40">
      <c r="A23" s="11">
        <v>17</v>
      </c>
      <c r="B23" s="12" t="s">
        <v>1393</v>
      </c>
      <c r="C23" s="12" t="s">
        <v>1372</v>
      </c>
      <c r="D23" s="12" t="s">
        <v>1348</v>
      </c>
      <c r="E23" s="12" t="s">
        <v>1400</v>
      </c>
      <c r="F23" s="12" t="s">
        <v>1401</v>
      </c>
      <c r="G23" s="12" t="s">
        <v>1401</v>
      </c>
      <c r="H23" s="12" t="s">
        <v>1368</v>
      </c>
      <c r="I23" s="12" t="s">
        <v>1396</v>
      </c>
      <c r="J23" s="19">
        <v>40</v>
      </c>
      <c r="K23" s="12">
        <v>2023.04</v>
      </c>
      <c r="L23" s="12">
        <v>2023.09</v>
      </c>
      <c r="M23" s="12" t="s">
        <v>1397</v>
      </c>
      <c r="N23" s="12" t="s">
        <v>1391</v>
      </c>
      <c r="O23" s="12" t="s">
        <v>1392</v>
      </c>
      <c r="P23" s="20" t="s">
        <v>1356</v>
      </c>
      <c r="Q23" s="12"/>
      <c r="R23" s="12"/>
      <c r="S23" s="12"/>
      <c r="T23" s="12"/>
      <c r="U23" s="12"/>
      <c r="V23" s="12"/>
      <c r="W23" s="12"/>
      <c r="X23" s="12">
        <v>40</v>
      </c>
      <c r="Y23" s="11">
        <v>40</v>
      </c>
      <c r="Z23" s="11">
        <v>0</v>
      </c>
      <c r="AA23" s="11">
        <v>40</v>
      </c>
      <c r="AB23" s="37"/>
      <c r="AC23" s="38">
        <v>1</v>
      </c>
      <c r="AD23" s="12"/>
      <c r="AE23" s="39"/>
      <c r="AF23" s="39"/>
      <c r="AG23" s="39" t="s">
        <v>1339</v>
      </c>
      <c r="AH23" s="39">
        <v>40</v>
      </c>
      <c r="AI23" s="39">
        <v>40</v>
      </c>
      <c r="AJ23" s="39">
        <v>0</v>
      </c>
      <c r="AK23" s="39"/>
      <c r="AL23" s="39"/>
      <c r="AM23" s="39"/>
      <c r="AN23" s="39"/>
    </row>
    <row r="24" s="1" customFormat="1" ht="28.05" customHeight="1" spans="1:40">
      <c r="A24" s="11">
        <v>18</v>
      </c>
      <c r="B24" s="12" t="s">
        <v>1393</v>
      </c>
      <c r="C24" s="12" t="s">
        <v>1372</v>
      </c>
      <c r="D24" s="12" t="s">
        <v>1348</v>
      </c>
      <c r="E24" s="12" t="s">
        <v>1400</v>
      </c>
      <c r="F24" s="12" t="s">
        <v>1402</v>
      </c>
      <c r="G24" s="12" t="s">
        <v>1402</v>
      </c>
      <c r="H24" s="12" t="s">
        <v>1368</v>
      </c>
      <c r="I24" s="12" t="s">
        <v>1396</v>
      </c>
      <c r="J24" s="19">
        <v>40</v>
      </c>
      <c r="K24" s="12">
        <v>2023.04</v>
      </c>
      <c r="L24" s="12">
        <v>2023.09</v>
      </c>
      <c r="M24" s="12" t="s">
        <v>1397</v>
      </c>
      <c r="N24" s="12" t="s">
        <v>1374</v>
      </c>
      <c r="O24" s="12" t="s">
        <v>1375</v>
      </c>
      <c r="P24" s="20" t="s">
        <v>1356</v>
      </c>
      <c r="Q24" s="12"/>
      <c r="R24" s="12"/>
      <c r="S24" s="12"/>
      <c r="T24" s="12"/>
      <c r="U24" s="12"/>
      <c r="V24" s="12"/>
      <c r="W24" s="12"/>
      <c r="X24" s="12">
        <v>40</v>
      </c>
      <c r="Y24" s="11">
        <v>40</v>
      </c>
      <c r="Z24" s="11">
        <v>0</v>
      </c>
      <c r="AA24" s="11">
        <v>40</v>
      </c>
      <c r="AB24" s="37"/>
      <c r="AC24" s="38">
        <v>1</v>
      </c>
      <c r="AD24" s="12"/>
      <c r="AE24" s="39"/>
      <c r="AF24" s="39"/>
      <c r="AG24" s="39" t="s">
        <v>1339</v>
      </c>
      <c r="AH24" s="39">
        <v>40</v>
      </c>
      <c r="AI24" s="39">
        <v>40</v>
      </c>
      <c r="AJ24" s="39">
        <v>0</v>
      </c>
      <c r="AK24" s="39"/>
      <c r="AL24" s="39"/>
      <c r="AM24" s="39"/>
      <c r="AN24" s="39"/>
    </row>
    <row r="25" s="1" customFormat="1" ht="28.05" customHeight="1" spans="1:40">
      <c r="A25" s="11">
        <v>19</v>
      </c>
      <c r="B25" s="12" t="s">
        <v>1393</v>
      </c>
      <c r="C25" s="12" t="s">
        <v>1372</v>
      </c>
      <c r="D25" s="12" t="s">
        <v>1348</v>
      </c>
      <c r="E25" s="12" t="s">
        <v>1400</v>
      </c>
      <c r="F25" s="12" t="s">
        <v>1403</v>
      </c>
      <c r="G25" s="12" t="s">
        <v>1403</v>
      </c>
      <c r="H25" s="12" t="s">
        <v>1368</v>
      </c>
      <c r="I25" s="12" t="s">
        <v>1396</v>
      </c>
      <c r="J25" s="19">
        <v>40</v>
      </c>
      <c r="K25" s="12">
        <v>2023.04</v>
      </c>
      <c r="L25" s="12">
        <v>2023.09</v>
      </c>
      <c r="M25" s="12" t="s">
        <v>1397</v>
      </c>
      <c r="N25" s="12" t="s">
        <v>1404</v>
      </c>
      <c r="O25" s="12" t="s">
        <v>1404</v>
      </c>
      <c r="P25" s="20" t="s">
        <v>1356</v>
      </c>
      <c r="Q25" s="12"/>
      <c r="R25" s="12"/>
      <c r="S25" s="12"/>
      <c r="T25" s="12"/>
      <c r="U25" s="12"/>
      <c r="V25" s="12"/>
      <c r="W25" s="12"/>
      <c r="X25" s="12">
        <v>40</v>
      </c>
      <c r="Y25" s="11">
        <v>40</v>
      </c>
      <c r="Z25" s="11">
        <v>0</v>
      </c>
      <c r="AA25" s="11">
        <v>40</v>
      </c>
      <c r="AB25" s="37"/>
      <c r="AC25" s="38">
        <v>1</v>
      </c>
      <c r="AD25" s="12"/>
      <c r="AE25" s="39"/>
      <c r="AF25" s="39"/>
      <c r="AG25" s="39" t="s">
        <v>1339</v>
      </c>
      <c r="AH25" s="39">
        <v>40</v>
      </c>
      <c r="AI25" s="39">
        <v>40</v>
      </c>
      <c r="AJ25" s="39">
        <v>0</v>
      </c>
      <c r="AK25" s="39"/>
      <c r="AL25" s="39"/>
      <c r="AM25" s="39"/>
      <c r="AN25" s="39"/>
    </row>
    <row r="26" s="1" customFormat="1" ht="28.05" customHeight="1" spans="1:40">
      <c r="A26" s="11">
        <v>20</v>
      </c>
      <c r="B26" s="12" t="s">
        <v>1393</v>
      </c>
      <c r="C26" s="12" t="s">
        <v>1372</v>
      </c>
      <c r="D26" s="12" t="s">
        <v>1348</v>
      </c>
      <c r="E26" s="12" t="s">
        <v>1405</v>
      </c>
      <c r="F26" s="12" t="s">
        <v>1406</v>
      </c>
      <c r="G26" s="12" t="s">
        <v>1406</v>
      </c>
      <c r="H26" s="12" t="s">
        <v>1368</v>
      </c>
      <c r="I26" s="12" t="s">
        <v>1396</v>
      </c>
      <c r="J26" s="19">
        <v>40</v>
      </c>
      <c r="K26" s="12">
        <v>2023.04</v>
      </c>
      <c r="L26" s="12">
        <v>2023.09</v>
      </c>
      <c r="M26" s="12" t="s">
        <v>1397</v>
      </c>
      <c r="N26" s="12" t="s">
        <v>1374</v>
      </c>
      <c r="O26" s="12" t="s">
        <v>1375</v>
      </c>
      <c r="P26" s="20" t="s">
        <v>1356</v>
      </c>
      <c r="Q26" s="12"/>
      <c r="R26" s="12"/>
      <c r="S26" s="12"/>
      <c r="T26" s="12"/>
      <c r="U26" s="12"/>
      <c r="V26" s="12"/>
      <c r="W26" s="12"/>
      <c r="X26" s="12">
        <v>40</v>
      </c>
      <c r="Y26" s="11">
        <v>40</v>
      </c>
      <c r="Z26" s="11">
        <v>0</v>
      </c>
      <c r="AA26" s="11">
        <v>40</v>
      </c>
      <c r="AB26" s="37"/>
      <c r="AC26" s="38">
        <v>1</v>
      </c>
      <c r="AD26" s="12"/>
      <c r="AE26" s="39"/>
      <c r="AF26" s="39"/>
      <c r="AG26" s="39" t="s">
        <v>1339</v>
      </c>
      <c r="AH26" s="39">
        <v>40</v>
      </c>
      <c r="AI26" s="39">
        <v>40</v>
      </c>
      <c r="AJ26" s="39">
        <v>0</v>
      </c>
      <c r="AK26" s="39"/>
      <c r="AL26" s="39"/>
      <c r="AM26" s="39"/>
      <c r="AN26" s="39"/>
    </row>
    <row r="27" s="1" customFormat="1" ht="28.05" customHeight="1" spans="1:40">
      <c r="A27" s="11">
        <v>21</v>
      </c>
      <c r="B27" s="12" t="s">
        <v>1393</v>
      </c>
      <c r="C27" s="12" t="s">
        <v>1372</v>
      </c>
      <c r="D27" s="12" t="s">
        <v>1348</v>
      </c>
      <c r="E27" s="12" t="s">
        <v>1407</v>
      </c>
      <c r="F27" s="12" t="s">
        <v>1408</v>
      </c>
      <c r="G27" s="12" t="s">
        <v>1408</v>
      </c>
      <c r="H27" s="12" t="s">
        <v>1368</v>
      </c>
      <c r="I27" s="12" t="s">
        <v>1396</v>
      </c>
      <c r="J27" s="19">
        <v>40</v>
      </c>
      <c r="K27" s="12">
        <v>2023.04</v>
      </c>
      <c r="L27" s="12">
        <v>2023.09</v>
      </c>
      <c r="M27" s="12" t="s">
        <v>1397</v>
      </c>
      <c r="N27" s="12" t="s">
        <v>1374</v>
      </c>
      <c r="O27" s="12" t="s">
        <v>1375</v>
      </c>
      <c r="P27" s="20" t="s">
        <v>1356</v>
      </c>
      <c r="Q27" s="12"/>
      <c r="R27" s="12"/>
      <c r="S27" s="12"/>
      <c r="T27" s="12"/>
      <c r="U27" s="12"/>
      <c r="V27" s="12"/>
      <c r="W27" s="12"/>
      <c r="X27" s="12">
        <v>40</v>
      </c>
      <c r="Y27" s="11">
        <v>40</v>
      </c>
      <c r="Z27" s="11">
        <v>0</v>
      </c>
      <c r="AA27" s="11">
        <v>40</v>
      </c>
      <c r="AB27" s="37"/>
      <c r="AC27" s="38">
        <v>1</v>
      </c>
      <c r="AD27" s="12"/>
      <c r="AE27" s="39"/>
      <c r="AF27" s="39"/>
      <c r="AG27" s="39" t="s">
        <v>1339</v>
      </c>
      <c r="AH27" s="39">
        <v>40</v>
      </c>
      <c r="AI27" s="39">
        <v>40</v>
      </c>
      <c r="AJ27" s="39">
        <v>0</v>
      </c>
      <c r="AK27" s="39"/>
      <c r="AL27" s="39"/>
      <c r="AM27" s="39"/>
      <c r="AN27" s="39"/>
    </row>
    <row r="28" s="1" customFormat="1" ht="28.05" customHeight="1" spans="1:40">
      <c r="A28" s="11">
        <v>22</v>
      </c>
      <c r="B28" s="12" t="s">
        <v>1393</v>
      </c>
      <c r="C28" s="12" t="s">
        <v>1409</v>
      </c>
      <c r="D28" s="12" t="s">
        <v>1348</v>
      </c>
      <c r="E28" s="12" t="s">
        <v>1410</v>
      </c>
      <c r="F28" s="12" t="s">
        <v>1410</v>
      </c>
      <c r="G28" s="12" t="s">
        <v>1410</v>
      </c>
      <c r="H28" s="12" t="s">
        <v>1368</v>
      </c>
      <c r="I28" s="12" t="s">
        <v>1396</v>
      </c>
      <c r="J28" s="19">
        <v>32.39925</v>
      </c>
      <c r="K28" s="12">
        <v>2023.04</v>
      </c>
      <c r="L28" s="12">
        <v>2023.09</v>
      </c>
      <c r="M28" s="12" t="s">
        <v>1397</v>
      </c>
      <c r="N28" s="12" t="s">
        <v>1404</v>
      </c>
      <c r="O28" s="12" t="s">
        <v>1404</v>
      </c>
      <c r="P28" s="20" t="s">
        <v>1356</v>
      </c>
      <c r="Q28" s="12"/>
      <c r="R28" s="12"/>
      <c r="S28" s="12"/>
      <c r="T28" s="12"/>
      <c r="U28" s="12"/>
      <c r="V28" s="12"/>
      <c r="W28" s="12"/>
      <c r="X28" s="12">
        <v>32.39925</v>
      </c>
      <c r="Y28" s="11">
        <v>32.39925</v>
      </c>
      <c r="Z28" s="11">
        <v>0</v>
      </c>
      <c r="AA28" s="11">
        <v>32.39925</v>
      </c>
      <c r="AB28" s="37"/>
      <c r="AC28" s="38">
        <v>1</v>
      </c>
      <c r="AD28" s="12"/>
      <c r="AE28" s="39"/>
      <c r="AF28" s="39"/>
      <c r="AG28" s="39" t="s">
        <v>1339</v>
      </c>
      <c r="AH28" s="39">
        <v>32.39925</v>
      </c>
      <c r="AI28" s="39">
        <v>32.39925</v>
      </c>
      <c r="AJ28" s="39">
        <v>0</v>
      </c>
      <c r="AK28" s="39"/>
      <c r="AL28" s="39"/>
      <c r="AM28" s="39"/>
      <c r="AN28" s="39"/>
    </row>
    <row r="29" s="1" customFormat="1" ht="28.05" customHeight="1" spans="1:40">
      <c r="A29" s="11">
        <v>23</v>
      </c>
      <c r="B29" s="12" t="s">
        <v>1411</v>
      </c>
      <c r="C29" s="12" t="s">
        <v>1389</v>
      </c>
      <c r="D29" s="12" t="s">
        <v>1348</v>
      </c>
      <c r="E29" s="12" t="s">
        <v>1412</v>
      </c>
      <c r="F29" s="12" t="s">
        <v>1413</v>
      </c>
      <c r="G29" s="12" t="s">
        <v>1413</v>
      </c>
      <c r="H29" s="12" t="s">
        <v>1368</v>
      </c>
      <c r="I29" s="12" t="s">
        <v>1396</v>
      </c>
      <c r="J29" s="19">
        <v>35</v>
      </c>
      <c r="K29" s="12">
        <v>2023.04</v>
      </c>
      <c r="L29" s="12">
        <v>2023.08</v>
      </c>
      <c r="M29" s="12" t="s">
        <v>1414</v>
      </c>
      <c r="N29" s="12" t="s">
        <v>1374</v>
      </c>
      <c r="O29" s="12" t="s">
        <v>1375</v>
      </c>
      <c r="P29" s="20" t="s">
        <v>1387</v>
      </c>
      <c r="Q29" s="12"/>
      <c r="R29" s="12"/>
      <c r="S29" s="12"/>
      <c r="T29" s="12"/>
      <c r="U29" s="12"/>
      <c r="V29" s="12"/>
      <c r="W29" s="12"/>
      <c r="X29" s="12">
        <v>35</v>
      </c>
      <c r="Y29" s="11">
        <v>35</v>
      </c>
      <c r="Z29" s="11">
        <v>0</v>
      </c>
      <c r="AA29" s="11">
        <v>35</v>
      </c>
      <c r="AB29" s="37"/>
      <c r="AC29" s="38">
        <v>1</v>
      </c>
      <c r="AD29" s="12"/>
      <c r="AE29" s="39"/>
      <c r="AF29" s="39"/>
      <c r="AG29" s="39" t="s">
        <v>1339</v>
      </c>
      <c r="AH29" s="39">
        <v>35</v>
      </c>
      <c r="AI29" s="39">
        <v>35</v>
      </c>
      <c r="AJ29" s="39">
        <v>0</v>
      </c>
      <c r="AK29" s="39"/>
      <c r="AL29" s="39"/>
      <c r="AM29" s="39"/>
      <c r="AN29" s="39"/>
    </row>
    <row r="30" s="1" customFormat="1" ht="28.05" customHeight="1" spans="1:40">
      <c r="A30" s="11">
        <v>24</v>
      </c>
      <c r="B30" s="12" t="s">
        <v>1411</v>
      </c>
      <c r="C30" s="12" t="s">
        <v>1389</v>
      </c>
      <c r="D30" s="12" t="s">
        <v>1348</v>
      </c>
      <c r="E30" s="12" t="s">
        <v>1412</v>
      </c>
      <c r="F30" s="12" t="s">
        <v>1413</v>
      </c>
      <c r="G30" s="12" t="s">
        <v>1413</v>
      </c>
      <c r="H30" s="12" t="s">
        <v>1368</v>
      </c>
      <c r="I30" s="12" t="s">
        <v>1396</v>
      </c>
      <c r="J30" s="19">
        <v>15</v>
      </c>
      <c r="K30" s="12">
        <v>2023.04</v>
      </c>
      <c r="L30" s="12">
        <v>2023.08</v>
      </c>
      <c r="M30" s="12" t="s">
        <v>1415</v>
      </c>
      <c r="N30" s="12" t="s">
        <v>1374</v>
      </c>
      <c r="O30" s="12" t="s">
        <v>1375</v>
      </c>
      <c r="P30" s="20" t="s">
        <v>1387</v>
      </c>
      <c r="Q30" s="12"/>
      <c r="R30" s="12"/>
      <c r="S30" s="12"/>
      <c r="T30" s="12"/>
      <c r="U30" s="12"/>
      <c r="V30" s="12"/>
      <c r="W30" s="12"/>
      <c r="X30" s="12">
        <v>15</v>
      </c>
      <c r="Y30" s="11">
        <v>15</v>
      </c>
      <c r="Z30" s="11">
        <v>0</v>
      </c>
      <c r="AA30" s="11">
        <v>15</v>
      </c>
      <c r="AB30" s="37"/>
      <c r="AC30" s="38">
        <v>1</v>
      </c>
      <c r="AD30" s="12"/>
      <c r="AE30" s="39"/>
      <c r="AF30" s="39"/>
      <c r="AG30" s="39" t="s">
        <v>1339</v>
      </c>
      <c r="AH30" s="39">
        <v>15</v>
      </c>
      <c r="AI30" s="39">
        <v>15</v>
      </c>
      <c r="AJ30" s="39">
        <v>0</v>
      </c>
      <c r="AK30" s="39"/>
      <c r="AL30" s="39"/>
      <c r="AM30" s="39"/>
      <c r="AN30" s="39"/>
    </row>
    <row r="31" s="1" customFormat="1" ht="28.05" customHeight="1" spans="1:40">
      <c r="A31" s="11">
        <v>25</v>
      </c>
      <c r="B31" s="12" t="s">
        <v>1411</v>
      </c>
      <c r="C31" s="12" t="s">
        <v>1372</v>
      </c>
      <c r="D31" s="12" t="s">
        <v>1348</v>
      </c>
      <c r="E31" s="12" t="s">
        <v>1412</v>
      </c>
      <c r="F31" s="12" t="s">
        <v>1413</v>
      </c>
      <c r="G31" s="12" t="s">
        <v>1413</v>
      </c>
      <c r="H31" s="12" t="s">
        <v>1368</v>
      </c>
      <c r="I31" s="12" t="s">
        <v>1396</v>
      </c>
      <c r="J31" s="19">
        <v>13</v>
      </c>
      <c r="K31" s="12">
        <v>2023.04</v>
      </c>
      <c r="L31" s="12">
        <v>2023.08</v>
      </c>
      <c r="M31" s="12" t="s">
        <v>1416</v>
      </c>
      <c r="N31" s="12" t="s">
        <v>1374</v>
      </c>
      <c r="O31" s="12" t="s">
        <v>1375</v>
      </c>
      <c r="P31" s="20" t="s">
        <v>1387</v>
      </c>
      <c r="Q31" s="12"/>
      <c r="R31" s="12"/>
      <c r="S31" s="12"/>
      <c r="T31" s="12"/>
      <c r="U31" s="12"/>
      <c r="V31" s="12"/>
      <c r="W31" s="12"/>
      <c r="X31" s="12">
        <v>13</v>
      </c>
      <c r="Y31" s="11">
        <v>13</v>
      </c>
      <c r="Z31" s="11">
        <v>0</v>
      </c>
      <c r="AA31" s="11">
        <v>13</v>
      </c>
      <c r="AB31" s="37"/>
      <c r="AC31" s="38">
        <v>1</v>
      </c>
      <c r="AD31" s="12"/>
      <c r="AE31" s="39"/>
      <c r="AF31" s="39"/>
      <c r="AG31" s="39" t="s">
        <v>1339</v>
      </c>
      <c r="AH31" s="39">
        <v>13</v>
      </c>
      <c r="AI31" s="39">
        <v>13</v>
      </c>
      <c r="AJ31" s="39">
        <v>0</v>
      </c>
      <c r="AK31" s="39"/>
      <c r="AL31" s="39"/>
      <c r="AM31" s="39"/>
      <c r="AN31" s="39"/>
    </row>
    <row r="32" s="1" customFormat="1" ht="28.05" customHeight="1" spans="1:40">
      <c r="A32" s="11">
        <v>26</v>
      </c>
      <c r="B32" s="12" t="s">
        <v>1411</v>
      </c>
      <c r="C32" s="12" t="s">
        <v>1389</v>
      </c>
      <c r="D32" s="12" t="s">
        <v>1348</v>
      </c>
      <c r="E32" s="12" t="s">
        <v>1412</v>
      </c>
      <c r="F32" s="12" t="s">
        <v>1413</v>
      </c>
      <c r="G32" s="12" t="s">
        <v>1413</v>
      </c>
      <c r="H32" s="12" t="s">
        <v>1368</v>
      </c>
      <c r="I32" s="12" t="s">
        <v>1396</v>
      </c>
      <c r="J32" s="19">
        <v>10</v>
      </c>
      <c r="K32" s="12">
        <v>2023.04</v>
      </c>
      <c r="L32" s="12">
        <v>2023.08</v>
      </c>
      <c r="M32" s="12" t="s">
        <v>1417</v>
      </c>
      <c r="N32" s="12" t="s">
        <v>1374</v>
      </c>
      <c r="O32" s="12" t="s">
        <v>1375</v>
      </c>
      <c r="P32" s="20" t="s">
        <v>1356</v>
      </c>
      <c r="Q32" s="12"/>
      <c r="R32" s="12"/>
      <c r="S32" s="12"/>
      <c r="T32" s="12"/>
      <c r="U32" s="12"/>
      <c r="V32" s="12"/>
      <c r="W32" s="12"/>
      <c r="X32" s="12">
        <v>10</v>
      </c>
      <c r="Y32" s="11">
        <v>10</v>
      </c>
      <c r="Z32" s="11">
        <v>0</v>
      </c>
      <c r="AA32" s="11">
        <v>10</v>
      </c>
      <c r="AB32" s="37"/>
      <c r="AC32" s="38">
        <v>1</v>
      </c>
      <c r="AD32" s="12"/>
      <c r="AE32" s="39"/>
      <c r="AF32" s="39"/>
      <c r="AG32" s="39" t="s">
        <v>1339</v>
      </c>
      <c r="AH32" s="39">
        <v>10</v>
      </c>
      <c r="AI32" s="39">
        <v>10</v>
      </c>
      <c r="AJ32" s="39">
        <v>0</v>
      </c>
      <c r="AK32" s="39"/>
      <c r="AL32" s="39"/>
      <c r="AM32" s="39"/>
      <c r="AN32" s="39"/>
    </row>
    <row r="33" s="1" customFormat="1" ht="28.05" customHeight="1" spans="1:40">
      <c r="A33" s="11">
        <v>27</v>
      </c>
      <c r="B33" s="12" t="s">
        <v>1411</v>
      </c>
      <c r="C33" s="12" t="s">
        <v>1418</v>
      </c>
      <c r="D33" s="12" t="s">
        <v>1348</v>
      </c>
      <c r="E33" s="12" t="s">
        <v>1412</v>
      </c>
      <c r="F33" s="12" t="s">
        <v>1413</v>
      </c>
      <c r="G33" s="12" t="s">
        <v>1413</v>
      </c>
      <c r="H33" s="12" t="s">
        <v>1368</v>
      </c>
      <c r="I33" s="12" t="s">
        <v>1396</v>
      </c>
      <c r="J33" s="19">
        <v>27</v>
      </c>
      <c r="K33" s="12">
        <v>2023.04</v>
      </c>
      <c r="L33" s="12">
        <v>2023.08</v>
      </c>
      <c r="M33" s="12" t="s">
        <v>1419</v>
      </c>
      <c r="N33" s="12" t="s">
        <v>1420</v>
      </c>
      <c r="O33" s="12" t="s">
        <v>1421</v>
      </c>
      <c r="P33" s="20" t="s">
        <v>1387</v>
      </c>
      <c r="Q33" s="12"/>
      <c r="R33" s="12"/>
      <c r="S33" s="12"/>
      <c r="T33" s="12"/>
      <c r="U33" s="12"/>
      <c r="V33" s="12"/>
      <c r="W33" s="12"/>
      <c r="X33" s="12">
        <v>27</v>
      </c>
      <c r="Y33" s="11">
        <v>27</v>
      </c>
      <c r="Z33" s="11">
        <v>0</v>
      </c>
      <c r="AA33" s="11">
        <v>27</v>
      </c>
      <c r="AB33" s="37"/>
      <c r="AC33" s="38">
        <v>1</v>
      </c>
      <c r="AD33" s="12"/>
      <c r="AE33" s="39"/>
      <c r="AF33" s="39"/>
      <c r="AG33" s="39" t="s">
        <v>1339</v>
      </c>
      <c r="AH33" s="39">
        <v>27</v>
      </c>
      <c r="AI33" s="39">
        <v>27</v>
      </c>
      <c r="AJ33" s="39">
        <v>0</v>
      </c>
      <c r="AK33" s="39"/>
      <c r="AL33" s="39"/>
      <c r="AM33" s="39"/>
      <c r="AN33" s="39"/>
    </row>
    <row r="34" s="1" customFormat="1" ht="28.05" customHeight="1" spans="1:40">
      <c r="A34" s="11">
        <v>28</v>
      </c>
      <c r="B34" s="12" t="s">
        <v>1411</v>
      </c>
      <c r="C34" s="12" t="s">
        <v>1422</v>
      </c>
      <c r="D34" s="12" t="s">
        <v>1348</v>
      </c>
      <c r="E34" s="12" t="s">
        <v>1412</v>
      </c>
      <c r="F34" s="12" t="s">
        <v>1413</v>
      </c>
      <c r="G34" s="12" t="s">
        <v>1413</v>
      </c>
      <c r="H34" s="12" t="s">
        <v>1351</v>
      </c>
      <c r="I34" s="12" t="s">
        <v>1396</v>
      </c>
      <c r="J34" s="19">
        <v>30</v>
      </c>
      <c r="K34" s="12">
        <v>2023.04</v>
      </c>
      <c r="L34" s="12">
        <v>2023.08</v>
      </c>
      <c r="M34" s="12" t="s">
        <v>1423</v>
      </c>
      <c r="N34" s="12" t="s">
        <v>1420</v>
      </c>
      <c r="O34" s="12" t="s">
        <v>1421</v>
      </c>
      <c r="P34" s="20" t="s">
        <v>1387</v>
      </c>
      <c r="Q34" s="12"/>
      <c r="R34" s="12"/>
      <c r="S34" s="12"/>
      <c r="T34" s="12"/>
      <c r="U34" s="12"/>
      <c r="V34" s="12"/>
      <c r="W34" s="12"/>
      <c r="X34" s="12">
        <v>30</v>
      </c>
      <c r="Y34" s="11">
        <v>30</v>
      </c>
      <c r="Z34" s="11">
        <v>0</v>
      </c>
      <c r="AA34" s="11">
        <v>30</v>
      </c>
      <c r="AB34" s="37"/>
      <c r="AC34" s="38">
        <v>1</v>
      </c>
      <c r="AD34" s="12"/>
      <c r="AE34" s="39"/>
      <c r="AF34" s="39"/>
      <c r="AG34" s="39" t="s">
        <v>1339</v>
      </c>
      <c r="AH34" s="39">
        <v>30</v>
      </c>
      <c r="AI34" s="39">
        <v>30</v>
      </c>
      <c r="AJ34" s="39">
        <v>0</v>
      </c>
      <c r="AK34" s="39"/>
      <c r="AL34" s="39"/>
      <c r="AM34" s="39"/>
      <c r="AN34" s="39"/>
    </row>
    <row r="35" s="1" customFormat="1" ht="28.05" customHeight="1" spans="1:40">
      <c r="A35" s="11">
        <v>29</v>
      </c>
      <c r="B35" s="12" t="s">
        <v>1411</v>
      </c>
      <c r="C35" s="12" t="s">
        <v>1424</v>
      </c>
      <c r="D35" s="12" t="s">
        <v>1348</v>
      </c>
      <c r="E35" s="12" t="s">
        <v>1412</v>
      </c>
      <c r="F35" s="12" t="s">
        <v>1413</v>
      </c>
      <c r="G35" s="12" t="s">
        <v>1413</v>
      </c>
      <c r="H35" s="12" t="s">
        <v>1351</v>
      </c>
      <c r="I35" s="12" t="s">
        <v>1396</v>
      </c>
      <c r="J35" s="19">
        <v>50</v>
      </c>
      <c r="K35" s="12">
        <v>2023.04</v>
      </c>
      <c r="L35" s="12">
        <v>2023.08</v>
      </c>
      <c r="M35" s="12" t="s">
        <v>1425</v>
      </c>
      <c r="N35" s="12" t="s">
        <v>1420</v>
      </c>
      <c r="O35" s="12" t="s">
        <v>1421</v>
      </c>
      <c r="P35" s="20" t="s">
        <v>1387</v>
      </c>
      <c r="Q35" s="12"/>
      <c r="R35" s="12"/>
      <c r="S35" s="12"/>
      <c r="T35" s="12"/>
      <c r="U35" s="12"/>
      <c r="V35" s="12"/>
      <c r="W35" s="12"/>
      <c r="X35" s="12">
        <v>50</v>
      </c>
      <c r="Y35" s="11">
        <v>50</v>
      </c>
      <c r="Z35" s="11">
        <v>0</v>
      </c>
      <c r="AA35" s="11">
        <v>50</v>
      </c>
      <c r="AB35" s="37"/>
      <c r="AC35" s="38">
        <v>1</v>
      </c>
      <c r="AD35" s="12"/>
      <c r="AE35" s="39"/>
      <c r="AF35" s="39"/>
      <c r="AG35" s="39" t="s">
        <v>1339</v>
      </c>
      <c r="AH35" s="39">
        <v>50</v>
      </c>
      <c r="AI35" s="39">
        <v>50</v>
      </c>
      <c r="AJ35" s="39">
        <v>0</v>
      </c>
      <c r="AK35" s="39"/>
      <c r="AL35" s="39"/>
      <c r="AM35" s="39"/>
      <c r="AN35" s="39"/>
    </row>
    <row r="36" s="1" customFormat="1" ht="28.05" customHeight="1" spans="1:40">
      <c r="A36" s="11">
        <v>30</v>
      </c>
      <c r="B36" s="12" t="s">
        <v>1411</v>
      </c>
      <c r="C36" s="12" t="s">
        <v>1424</v>
      </c>
      <c r="D36" s="12" t="s">
        <v>1348</v>
      </c>
      <c r="E36" s="12" t="s">
        <v>1412</v>
      </c>
      <c r="F36" s="12" t="s">
        <v>1413</v>
      </c>
      <c r="G36" s="12" t="s">
        <v>1413</v>
      </c>
      <c r="H36" s="12" t="s">
        <v>1351</v>
      </c>
      <c r="I36" s="12" t="s">
        <v>1396</v>
      </c>
      <c r="J36" s="19">
        <v>20</v>
      </c>
      <c r="K36" s="12">
        <v>2023.04</v>
      </c>
      <c r="L36" s="12">
        <v>2023.08</v>
      </c>
      <c r="M36" s="12" t="s">
        <v>1426</v>
      </c>
      <c r="N36" s="12" t="s">
        <v>1391</v>
      </c>
      <c r="O36" s="12" t="s">
        <v>1392</v>
      </c>
      <c r="P36" s="20" t="s">
        <v>1387</v>
      </c>
      <c r="Q36" s="12"/>
      <c r="R36" s="12"/>
      <c r="S36" s="12"/>
      <c r="T36" s="12"/>
      <c r="U36" s="12"/>
      <c r="V36" s="12"/>
      <c r="W36" s="12"/>
      <c r="X36" s="12">
        <v>20</v>
      </c>
      <c r="Y36" s="11">
        <v>20</v>
      </c>
      <c r="Z36" s="11">
        <v>0</v>
      </c>
      <c r="AA36" s="11">
        <v>20</v>
      </c>
      <c r="AB36" s="37"/>
      <c r="AC36" s="38">
        <v>1</v>
      </c>
      <c r="AD36" s="12"/>
      <c r="AE36" s="39"/>
      <c r="AF36" s="39"/>
      <c r="AG36" s="39" t="s">
        <v>1339</v>
      </c>
      <c r="AH36" s="39">
        <v>20</v>
      </c>
      <c r="AI36" s="39">
        <v>20</v>
      </c>
      <c r="AJ36" s="39">
        <v>0</v>
      </c>
      <c r="AK36" s="39"/>
      <c r="AL36" s="39"/>
      <c r="AM36" s="39"/>
      <c r="AN36" s="39"/>
    </row>
    <row r="37" s="1" customFormat="1" ht="28.05" customHeight="1" spans="1:40">
      <c r="A37" s="11">
        <v>31</v>
      </c>
      <c r="B37" s="12" t="s">
        <v>1411</v>
      </c>
      <c r="C37" s="12" t="s">
        <v>1418</v>
      </c>
      <c r="D37" s="12" t="s">
        <v>1348</v>
      </c>
      <c r="E37" s="12" t="s">
        <v>1412</v>
      </c>
      <c r="F37" s="12" t="s">
        <v>1427</v>
      </c>
      <c r="G37" s="12" t="s">
        <v>1427</v>
      </c>
      <c r="H37" s="12" t="s">
        <v>1368</v>
      </c>
      <c r="I37" s="12" t="s">
        <v>1396</v>
      </c>
      <c r="J37" s="19">
        <v>30</v>
      </c>
      <c r="K37" s="12">
        <v>2023.04</v>
      </c>
      <c r="L37" s="12">
        <v>2023.08</v>
      </c>
      <c r="M37" s="12" t="s">
        <v>1428</v>
      </c>
      <c r="N37" s="12" t="s">
        <v>1429</v>
      </c>
      <c r="O37" s="12" t="s">
        <v>1404</v>
      </c>
      <c r="P37" s="20" t="s">
        <v>1387</v>
      </c>
      <c r="Q37" s="12"/>
      <c r="R37" s="12"/>
      <c r="S37" s="12"/>
      <c r="T37" s="12"/>
      <c r="U37" s="12"/>
      <c r="V37" s="12"/>
      <c r="W37" s="12"/>
      <c r="X37" s="12">
        <v>30</v>
      </c>
      <c r="Y37" s="11">
        <v>30</v>
      </c>
      <c r="Z37" s="11">
        <v>0</v>
      </c>
      <c r="AA37" s="11">
        <v>30</v>
      </c>
      <c r="AB37" s="37"/>
      <c r="AC37" s="38">
        <v>1</v>
      </c>
      <c r="AD37" s="12"/>
      <c r="AE37" s="39"/>
      <c r="AF37" s="39"/>
      <c r="AG37" s="39" t="s">
        <v>1339</v>
      </c>
      <c r="AH37" s="39">
        <v>30</v>
      </c>
      <c r="AI37" s="39">
        <v>30</v>
      </c>
      <c r="AJ37" s="39">
        <v>0</v>
      </c>
      <c r="AK37" s="39"/>
      <c r="AL37" s="39"/>
      <c r="AM37" s="39"/>
      <c r="AN37" s="39"/>
    </row>
    <row r="38" s="1" customFormat="1" ht="28.05" customHeight="1" spans="1:40">
      <c r="A38" s="11">
        <v>32</v>
      </c>
      <c r="B38" s="12" t="s">
        <v>1411</v>
      </c>
      <c r="C38" s="12" t="s">
        <v>1389</v>
      </c>
      <c r="D38" s="12" t="s">
        <v>1348</v>
      </c>
      <c r="E38" s="12" t="s">
        <v>1412</v>
      </c>
      <c r="F38" s="12" t="s">
        <v>1427</v>
      </c>
      <c r="G38" s="12" t="s">
        <v>1427</v>
      </c>
      <c r="H38" s="12" t="s">
        <v>1368</v>
      </c>
      <c r="I38" s="12" t="s">
        <v>1396</v>
      </c>
      <c r="J38" s="19">
        <v>51</v>
      </c>
      <c r="K38" s="12">
        <v>2023.04</v>
      </c>
      <c r="L38" s="12">
        <v>2023.08</v>
      </c>
      <c r="M38" s="12" t="s">
        <v>1430</v>
      </c>
      <c r="N38" s="12" t="s">
        <v>1374</v>
      </c>
      <c r="O38" s="12" t="s">
        <v>1375</v>
      </c>
      <c r="P38" s="20" t="s">
        <v>1387</v>
      </c>
      <c r="Q38" s="12"/>
      <c r="R38" s="12"/>
      <c r="S38" s="12"/>
      <c r="T38" s="12"/>
      <c r="U38" s="12"/>
      <c r="V38" s="12"/>
      <c r="W38" s="12"/>
      <c r="X38" s="12">
        <v>51</v>
      </c>
      <c r="Y38" s="11">
        <v>51</v>
      </c>
      <c r="Z38" s="11">
        <v>0</v>
      </c>
      <c r="AA38" s="11">
        <v>51</v>
      </c>
      <c r="AB38" s="37"/>
      <c r="AC38" s="38">
        <v>1</v>
      </c>
      <c r="AD38" s="12"/>
      <c r="AE38" s="39"/>
      <c r="AF38" s="39"/>
      <c r="AG38" s="39" t="s">
        <v>1339</v>
      </c>
      <c r="AH38" s="39">
        <v>51</v>
      </c>
      <c r="AI38" s="39">
        <v>51</v>
      </c>
      <c r="AJ38" s="39">
        <v>0</v>
      </c>
      <c r="AK38" s="39"/>
      <c r="AL38" s="39"/>
      <c r="AM38" s="39"/>
      <c r="AN38" s="39"/>
    </row>
    <row r="39" s="1" customFormat="1" ht="28.05" customHeight="1" spans="1:40">
      <c r="A39" s="11">
        <v>33</v>
      </c>
      <c r="B39" s="12" t="s">
        <v>1411</v>
      </c>
      <c r="C39" s="12" t="s">
        <v>1431</v>
      </c>
      <c r="D39" s="12" t="s">
        <v>1348</v>
      </c>
      <c r="E39" s="12" t="s">
        <v>1412</v>
      </c>
      <c r="F39" s="12" t="s">
        <v>1427</v>
      </c>
      <c r="G39" s="12" t="s">
        <v>1427</v>
      </c>
      <c r="H39" s="12" t="s">
        <v>1351</v>
      </c>
      <c r="I39" s="12" t="s">
        <v>1396</v>
      </c>
      <c r="J39" s="19">
        <v>19</v>
      </c>
      <c r="K39" s="12">
        <v>2023.04</v>
      </c>
      <c r="L39" s="12">
        <v>2023.08</v>
      </c>
      <c r="M39" s="12" t="s">
        <v>1432</v>
      </c>
      <c r="N39" s="12" t="s">
        <v>1433</v>
      </c>
      <c r="O39" s="12" t="s">
        <v>1434</v>
      </c>
      <c r="P39" s="20" t="s">
        <v>1387</v>
      </c>
      <c r="Q39" s="12"/>
      <c r="R39" s="12"/>
      <c r="S39" s="12"/>
      <c r="T39" s="12"/>
      <c r="U39" s="12"/>
      <c r="V39" s="12"/>
      <c r="W39" s="12"/>
      <c r="X39" s="12">
        <v>19</v>
      </c>
      <c r="Y39" s="11">
        <v>19</v>
      </c>
      <c r="Z39" s="11">
        <v>0</v>
      </c>
      <c r="AA39" s="11">
        <v>19</v>
      </c>
      <c r="AB39" s="37"/>
      <c r="AC39" s="38">
        <v>1</v>
      </c>
      <c r="AD39" s="12"/>
      <c r="AE39" s="39"/>
      <c r="AF39" s="39"/>
      <c r="AG39" s="39" t="s">
        <v>1339</v>
      </c>
      <c r="AH39" s="39">
        <v>19</v>
      </c>
      <c r="AI39" s="39">
        <v>19</v>
      </c>
      <c r="AJ39" s="39">
        <v>0</v>
      </c>
      <c r="AK39" s="39"/>
      <c r="AL39" s="39"/>
      <c r="AM39" s="39"/>
      <c r="AN39" s="39"/>
    </row>
    <row r="40" s="1" customFormat="1" ht="28.05" customHeight="1" spans="1:40">
      <c r="A40" s="11">
        <v>34</v>
      </c>
      <c r="B40" s="12" t="s">
        <v>1411</v>
      </c>
      <c r="C40" s="12" t="s">
        <v>1424</v>
      </c>
      <c r="D40" s="12" t="s">
        <v>1348</v>
      </c>
      <c r="E40" s="12" t="s">
        <v>1412</v>
      </c>
      <c r="F40" s="12" t="s">
        <v>1427</v>
      </c>
      <c r="G40" s="12" t="s">
        <v>1427</v>
      </c>
      <c r="H40" s="12" t="s">
        <v>1351</v>
      </c>
      <c r="I40" s="12" t="s">
        <v>1396</v>
      </c>
      <c r="J40" s="19">
        <v>60</v>
      </c>
      <c r="K40" s="12">
        <v>2023.04</v>
      </c>
      <c r="L40" s="12">
        <v>2023.08</v>
      </c>
      <c r="M40" s="12" t="s">
        <v>1435</v>
      </c>
      <c r="N40" s="12" t="s">
        <v>1391</v>
      </c>
      <c r="O40" s="12" t="s">
        <v>1392</v>
      </c>
      <c r="P40" s="20" t="s">
        <v>1387</v>
      </c>
      <c r="Q40" s="12"/>
      <c r="R40" s="12"/>
      <c r="S40" s="12"/>
      <c r="T40" s="12"/>
      <c r="U40" s="12"/>
      <c r="V40" s="12"/>
      <c r="W40" s="12"/>
      <c r="X40" s="12">
        <v>60</v>
      </c>
      <c r="Y40" s="11">
        <v>60</v>
      </c>
      <c r="Z40" s="11">
        <v>0</v>
      </c>
      <c r="AA40" s="11">
        <v>60</v>
      </c>
      <c r="AB40" s="37"/>
      <c r="AC40" s="38">
        <v>1</v>
      </c>
      <c r="AD40" s="12"/>
      <c r="AE40" s="39"/>
      <c r="AF40" s="39"/>
      <c r="AG40" s="39" t="s">
        <v>1339</v>
      </c>
      <c r="AH40" s="39">
        <v>60</v>
      </c>
      <c r="AI40" s="39">
        <v>60</v>
      </c>
      <c r="AJ40" s="39">
        <v>0</v>
      </c>
      <c r="AK40" s="39"/>
      <c r="AL40" s="39"/>
      <c r="AM40" s="39"/>
      <c r="AN40" s="39"/>
    </row>
    <row r="41" s="1" customFormat="1" ht="28.05" customHeight="1" spans="1:40">
      <c r="A41" s="11">
        <v>35</v>
      </c>
      <c r="B41" s="12" t="s">
        <v>1411</v>
      </c>
      <c r="C41" s="12" t="s">
        <v>1436</v>
      </c>
      <c r="D41" s="12" t="s">
        <v>1348</v>
      </c>
      <c r="E41" s="12" t="s">
        <v>1412</v>
      </c>
      <c r="F41" s="12" t="s">
        <v>1427</v>
      </c>
      <c r="G41" s="12" t="s">
        <v>1427</v>
      </c>
      <c r="H41" s="12" t="s">
        <v>1351</v>
      </c>
      <c r="I41" s="12" t="s">
        <v>1396</v>
      </c>
      <c r="J41" s="19">
        <v>20</v>
      </c>
      <c r="K41" s="12">
        <v>2023.04</v>
      </c>
      <c r="L41" s="12">
        <v>2023.08</v>
      </c>
      <c r="M41" s="12" t="s">
        <v>1437</v>
      </c>
      <c r="N41" s="12" t="s">
        <v>1391</v>
      </c>
      <c r="O41" s="12" t="s">
        <v>1392</v>
      </c>
      <c r="P41" s="20" t="s">
        <v>1387</v>
      </c>
      <c r="Q41" s="12"/>
      <c r="R41" s="12"/>
      <c r="S41" s="12"/>
      <c r="T41" s="12"/>
      <c r="U41" s="12"/>
      <c r="V41" s="12"/>
      <c r="W41" s="12"/>
      <c r="X41" s="12">
        <v>20</v>
      </c>
      <c r="Y41" s="11">
        <v>20</v>
      </c>
      <c r="Z41" s="11">
        <v>0</v>
      </c>
      <c r="AA41" s="11">
        <v>20</v>
      </c>
      <c r="AB41" s="37"/>
      <c r="AC41" s="38">
        <v>1</v>
      </c>
      <c r="AD41" s="12"/>
      <c r="AE41" s="39"/>
      <c r="AF41" s="39"/>
      <c r="AG41" s="39" t="s">
        <v>1339</v>
      </c>
      <c r="AH41" s="39">
        <v>20</v>
      </c>
      <c r="AI41" s="39">
        <v>20</v>
      </c>
      <c r="AJ41" s="39">
        <v>0</v>
      </c>
      <c r="AK41" s="39"/>
      <c r="AL41" s="39"/>
      <c r="AM41" s="39"/>
      <c r="AN41" s="39"/>
    </row>
    <row r="42" s="1" customFormat="1" ht="28.05" customHeight="1" spans="1:40">
      <c r="A42" s="11">
        <v>36</v>
      </c>
      <c r="B42" s="12" t="s">
        <v>1411</v>
      </c>
      <c r="C42" s="12" t="s">
        <v>1436</v>
      </c>
      <c r="D42" s="12" t="s">
        <v>1348</v>
      </c>
      <c r="E42" s="12" t="s">
        <v>1412</v>
      </c>
      <c r="F42" s="12" t="s">
        <v>1427</v>
      </c>
      <c r="G42" s="12" t="s">
        <v>1427</v>
      </c>
      <c r="H42" s="12" t="s">
        <v>1351</v>
      </c>
      <c r="I42" s="12" t="s">
        <v>1396</v>
      </c>
      <c r="J42" s="19">
        <v>20</v>
      </c>
      <c r="K42" s="12">
        <v>2023.04</v>
      </c>
      <c r="L42" s="12">
        <v>2023.08</v>
      </c>
      <c r="M42" s="12" t="s">
        <v>1438</v>
      </c>
      <c r="N42" s="12" t="s">
        <v>1391</v>
      </c>
      <c r="O42" s="12" t="s">
        <v>1392</v>
      </c>
      <c r="P42" s="20" t="s">
        <v>1356</v>
      </c>
      <c r="Q42" s="12"/>
      <c r="R42" s="12"/>
      <c r="S42" s="12"/>
      <c r="T42" s="12"/>
      <c r="U42" s="12"/>
      <c r="V42" s="12"/>
      <c r="W42" s="12"/>
      <c r="X42" s="12">
        <v>20</v>
      </c>
      <c r="Y42" s="11">
        <v>20</v>
      </c>
      <c r="Z42" s="11">
        <v>0</v>
      </c>
      <c r="AA42" s="11">
        <v>20</v>
      </c>
      <c r="AB42" s="37"/>
      <c r="AC42" s="38">
        <v>1</v>
      </c>
      <c r="AD42" s="12"/>
      <c r="AE42" s="39"/>
      <c r="AF42" s="39"/>
      <c r="AG42" s="39" t="s">
        <v>1339</v>
      </c>
      <c r="AH42" s="39">
        <v>20</v>
      </c>
      <c r="AI42" s="39">
        <v>20</v>
      </c>
      <c r="AJ42" s="39">
        <v>0</v>
      </c>
      <c r="AK42" s="39"/>
      <c r="AL42" s="39"/>
      <c r="AM42" s="39"/>
      <c r="AN42" s="39"/>
    </row>
    <row r="43" s="1" customFormat="1" ht="28.05" customHeight="1" spans="1:40">
      <c r="A43" s="11">
        <v>37</v>
      </c>
      <c r="B43" s="12" t="s">
        <v>1411</v>
      </c>
      <c r="C43" s="12" t="s">
        <v>1389</v>
      </c>
      <c r="D43" s="12" t="s">
        <v>1348</v>
      </c>
      <c r="E43" s="12" t="s">
        <v>1412</v>
      </c>
      <c r="F43" s="12" t="s">
        <v>1439</v>
      </c>
      <c r="G43" s="12" t="s">
        <v>1439</v>
      </c>
      <c r="H43" s="12" t="s">
        <v>1368</v>
      </c>
      <c r="I43" s="12" t="s">
        <v>1396</v>
      </c>
      <c r="J43" s="19">
        <v>100</v>
      </c>
      <c r="K43" s="12">
        <v>2023.04</v>
      </c>
      <c r="L43" s="12">
        <v>2023.08</v>
      </c>
      <c r="M43" s="12" t="s">
        <v>1438</v>
      </c>
      <c r="N43" s="12" t="s">
        <v>1391</v>
      </c>
      <c r="O43" s="12" t="s">
        <v>1392</v>
      </c>
      <c r="P43" s="20" t="s">
        <v>1356</v>
      </c>
      <c r="Q43" s="12"/>
      <c r="R43" s="12"/>
      <c r="S43" s="12"/>
      <c r="T43" s="12"/>
      <c r="U43" s="12"/>
      <c r="V43" s="12"/>
      <c r="W43" s="12"/>
      <c r="X43" s="12">
        <v>100</v>
      </c>
      <c r="Y43" s="11">
        <v>100</v>
      </c>
      <c r="Z43" s="11">
        <v>0</v>
      </c>
      <c r="AA43" s="11">
        <v>100</v>
      </c>
      <c r="AB43" s="37"/>
      <c r="AC43" s="38">
        <v>1</v>
      </c>
      <c r="AD43" s="12"/>
      <c r="AE43" s="39"/>
      <c r="AF43" s="39"/>
      <c r="AG43" s="39" t="s">
        <v>1339</v>
      </c>
      <c r="AH43" s="39">
        <v>100</v>
      </c>
      <c r="AI43" s="39">
        <v>100</v>
      </c>
      <c r="AJ43" s="39">
        <v>0</v>
      </c>
      <c r="AK43" s="39"/>
      <c r="AL43" s="39"/>
      <c r="AM43" s="39"/>
      <c r="AN43" s="39"/>
    </row>
    <row r="44" s="1" customFormat="1" ht="28.05" customHeight="1" spans="1:40">
      <c r="A44" s="11">
        <v>38</v>
      </c>
      <c r="B44" s="12" t="s">
        <v>1411</v>
      </c>
      <c r="C44" s="12" t="s">
        <v>1440</v>
      </c>
      <c r="D44" s="12" t="s">
        <v>1348</v>
      </c>
      <c r="E44" s="12" t="s">
        <v>1412</v>
      </c>
      <c r="F44" s="12" t="s">
        <v>1439</v>
      </c>
      <c r="G44" s="12" t="s">
        <v>1439</v>
      </c>
      <c r="H44" s="12" t="s">
        <v>1351</v>
      </c>
      <c r="I44" s="12" t="s">
        <v>1396</v>
      </c>
      <c r="J44" s="19">
        <v>100</v>
      </c>
      <c r="K44" s="12">
        <v>2023.04</v>
      </c>
      <c r="L44" s="12">
        <v>2023.08</v>
      </c>
      <c r="M44" s="12" t="s">
        <v>1438</v>
      </c>
      <c r="N44" s="12" t="s">
        <v>1374</v>
      </c>
      <c r="O44" s="12" t="s">
        <v>1375</v>
      </c>
      <c r="P44" s="20" t="s">
        <v>1356</v>
      </c>
      <c r="Q44" s="12"/>
      <c r="R44" s="12"/>
      <c r="S44" s="12"/>
      <c r="T44" s="12"/>
      <c r="U44" s="12"/>
      <c r="V44" s="12"/>
      <c r="W44" s="12"/>
      <c r="X44" s="12">
        <v>100</v>
      </c>
      <c r="Y44" s="11">
        <v>100</v>
      </c>
      <c r="Z44" s="11">
        <v>0</v>
      </c>
      <c r="AA44" s="11">
        <v>100</v>
      </c>
      <c r="AB44" s="37"/>
      <c r="AC44" s="38">
        <v>1</v>
      </c>
      <c r="AD44" s="12"/>
      <c r="AE44" s="39"/>
      <c r="AF44" s="39"/>
      <c r="AG44" s="39" t="s">
        <v>1339</v>
      </c>
      <c r="AH44" s="39">
        <v>100</v>
      </c>
      <c r="AI44" s="39">
        <v>100</v>
      </c>
      <c r="AJ44" s="39">
        <v>0</v>
      </c>
      <c r="AK44" s="39"/>
      <c r="AL44" s="39"/>
      <c r="AM44" s="39"/>
      <c r="AN44" s="39"/>
    </row>
    <row r="45" s="1" customFormat="1" ht="28.05" customHeight="1" spans="1:40">
      <c r="A45" s="11">
        <v>39</v>
      </c>
      <c r="B45" s="12" t="s">
        <v>1411</v>
      </c>
      <c r="C45" s="12" t="s">
        <v>1372</v>
      </c>
      <c r="D45" s="12" t="s">
        <v>1348</v>
      </c>
      <c r="E45" s="12" t="s">
        <v>1412</v>
      </c>
      <c r="F45" s="12" t="s">
        <v>1441</v>
      </c>
      <c r="G45" s="12" t="s">
        <v>1441</v>
      </c>
      <c r="H45" s="12" t="s">
        <v>1368</v>
      </c>
      <c r="I45" s="12" t="s">
        <v>1396</v>
      </c>
      <c r="J45" s="19">
        <v>10</v>
      </c>
      <c r="K45" s="12">
        <v>2023.04</v>
      </c>
      <c r="L45" s="12">
        <v>2023.08</v>
      </c>
      <c r="M45" s="12" t="s">
        <v>1438</v>
      </c>
      <c r="N45" s="12" t="s">
        <v>1374</v>
      </c>
      <c r="O45" s="12" t="s">
        <v>1375</v>
      </c>
      <c r="P45" s="20" t="s">
        <v>1356</v>
      </c>
      <c r="Q45" s="12"/>
      <c r="R45" s="12"/>
      <c r="S45" s="12"/>
      <c r="T45" s="12"/>
      <c r="U45" s="12"/>
      <c r="V45" s="12"/>
      <c r="W45" s="12"/>
      <c r="X45" s="12">
        <v>10</v>
      </c>
      <c r="Y45" s="11">
        <v>10</v>
      </c>
      <c r="Z45" s="11">
        <v>0</v>
      </c>
      <c r="AA45" s="11">
        <v>10</v>
      </c>
      <c r="AB45" s="37"/>
      <c r="AC45" s="38">
        <v>1</v>
      </c>
      <c r="AD45" s="12"/>
      <c r="AE45" s="39"/>
      <c r="AF45" s="39"/>
      <c r="AG45" s="39" t="s">
        <v>1339</v>
      </c>
      <c r="AH45" s="39">
        <v>10</v>
      </c>
      <c r="AI45" s="39">
        <v>10</v>
      </c>
      <c r="AJ45" s="39">
        <v>0</v>
      </c>
      <c r="AK45" s="39"/>
      <c r="AL45" s="39"/>
      <c r="AM45" s="39"/>
      <c r="AN45" s="39"/>
    </row>
    <row r="46" s="1" customFormat="1" ht="28.05" customHeight="1" spans="1:40">
      <c r="A46" s="11">
        <v>40</v>
      </c>
      <c r="B46" s="12" t="s">
        <v>1411</v>
      </c>
      <c r="C46" s="12" t="s">
        <v>1372</v>
      </c>
      <c r="D46" s="12" t="s">
        <v>1348</v>
      </c>
      <c r="E46" s="12" t="s">
        <v>1412</v>
      </c>
      <c r="F46" s="12" t="s">
        <v>1442</v>
      </c>
      <c r="G46" s="12" t="s">
        <v>1442</v>
      </c>
      <c r="H46" s="12" t="s">
        <v>1368</v>
      </c>
      <c r="I46" s="12" t="s">
        <v>1396</v>
      </c>
      <c r="J46" s="19">
        <v>10</v>
      </c>
      <c r="K46" s="12">
        <v>2023.04</v>
      </c>
      <c r="L46" s="12">
        <v>2023.08</v>
      </c>
      <c r="M46" s="12" t="s">
        <v>1438</v>
      </c>
      <c r="N46" s="12" t="s">
        <v>1443</v>
      </c>
      <c r="O46" s="12" t="s">
        <v>1375</v>
      </c>
      <c r="P46" s="20" t="s">
        <v>1356</v>
      </c>
      <c r="Q46" s="12"/>
      <c r="R46" s="12"/>
      <c r="S46" s="12"/>
      <c r="T46" s="12"/>
      <c r="U46" s="12"/>
      <c r="V46" s="12"/>
      <c r="W46" s="12"/>
      <c r="X46" s="12">
        <v>10</v>
      </c>
      <c r="Y46" s="11">
        <v>10</v>
      </c>
      <c r="Z46" s="11">
        <v>0</v>
      </c>
      <c r="AA46" s="11">
        <v>10</v>
      </c>
      <c r="AB46" s="37"/>
      <c r="AC46" s="38">
        <v>1</v>
      </c>
      <c r="AD46" s="12"/>
      <c r="AE46" s="39"/>
      <c r="AF46" s="39"/>
      <c r="AG46" s="39" t="s">
        <v>1339</v>
      </c>
      <c r="AH46" s="39">
        <v>10</v>
      </c>
      <c r="AI46" s="39">
        <v>10</v>
      </c>
      <c r="AJ46" s="39">
        <v>0</v>
      </c>
      <c r="AK46" s="39"/>
      <c r="AL46" s="39"/>
      <c r="AM46" s="39"/>
      <c r="AN46" s="39"/>
    </row>
    <row r="47" s="1" customFormat="1" ht="28.05" customHeight="1" spans="1:40">
      <c r="A47" s="11">
        <v>41</v>
      </c>
      <c r="B47" s="12" t="s">
        <v>1411</v>
      </c>
      <c r="C47" s="12" t="s">
        <v>1372</v>
      </c>
      <c r="D47" s="12" t="s">
        <v>1348</v>
      </c>
      <c r="E47" s="12" t="s">
        <v>1412</v>
      </c>
      <c r="F47" s="12" t="s">
        <v>1444</v>
      </c>
      <c r="G47" s="12" t="s">
        <v>1444</v>
      </c>
      <c r="H47" s="12" t="s">
        <v>1368</v>
      </c>
      <c r="I47" s="12" t="s">
        <v>1396</v>
      </c>
      <c r="J47" s="19">
        <v>5</v>
      </c>
      <c r="K47" s="12">
        <v>2023.04</v>
      </c>
      <c r="L47" s="12">
        <v>2023.09</v>
      </c>
      <c r="M47" s="12" t="s">
        <v>1397</v>
      </c>
      <c r="N47" s="12" t="s">
        <v>1374</v>
      </c>
      <c r="O47" s="12" t="s">
        <v>1375</v>
      </c>
      <c r="P47" s="20" t="s">
        <v>1356</v>
      </c>
      <c r="Q47" s="12"/>
      <c r="R47" s="12"/>
      <c r="S47" s="12"/>
      <c r="T47" s="12"/>
      <c r="U47" s="12"/>
      <c r="V47" s="12"/>
      <c r="W47" s="12"/>
      <c r="X47" s="12">
        <v>5</v>
      </c>
      <c r="Y47" s="11">
        <v>5</v>
      </c>
      <c r="Z47" s="11">
        <v>0</v>
      </c>
      <c r="AA47" s="11">
        <v>5</v>
      </c>
      <c r="AB47" s="37"/>
      <c r="AC47" s="38">
        <v>1</v>
      </c>
      <c r="AD47" s="12"/>
      <c r="AE47" s="39"/>
      <c r="AF47" s="39"/>
      <c r="AG47" s="39" t="s">
        <v>1339</v>
      </c>
      <c r="AH47" s="39">
        <v>5</v>
      </c>
      <c r="AI47" s="39">
        <v>5</v>
      </c>
      <c r="AJ47" s="39">
        <v>0</v>
      </c>
      <c r="AK47" s="39"/>
      <c r="AL47" s="39"/>
      <c r="AM47" s="39"/>
      <c r="AN47" s="39"/>
    </row>
    <row r="48" s="1" customFormat="1" ht="28.05" customHeight="1" spans="1:40">
      <c r="A48" s="11">
        <v>42</v>
      </c>
      <c r="B48" s="12" t="s">
        <v>1411</v>
      </c>
      <c r="C48" s="12" t="s">
        <v>1372</v>
      </c>
      <c r="D48" s="12" t="s">
        <v>1348</v>
      </c>
      <c r="E48" s="12" t="s">
        <v>1412</v>
      </c>
      <c r="F48" s="12" t="s">
        <v>1445</v>
      </c>
      <c r="G48" s="12" t="s">
        <v>1445</v>
      </c>
      <c r="H48" s="12" t="s">
        <v>1368</v>
      </c>
      <c r="I48" s="12" t="s">
        <v>1396</v>
      </c>
      <c r="J48" s="19">
        <v>5</v>
      </c>
      <c r="K48" s="12">
        <v>2023.04</v>
      </c>
      <c r="L48" s="12">
        <v>2023.09</v>
      </c>
      <c r="M48" s="12" t="s">
        <v>1397</v>
      </c>
      <c r="N48" s="12" t="s">
        <v>1374</v>
      </c>
      <c r="O48" s="12" t="s">
        <v>1375</v>
      </c>
      <c r="P48" s="20" t="s">
        <v>1356</v>
      </c>
      <c r="Q48" s="12"/>
      <c r="R48" s="12"/>
      <c r="S48" s="12"/>
      <c r="T48" s="12"/>
      <c r="U48" s="12"/>
      <c r="V48" s="12"/>
      <c r="W48" s="12"/>
      <c r="X48" s="12">
        <v>5</v>
      </c>
      <c r="Y48" s="11">
        <v>5</v>
      </c>
      <c r="Z48" s="11">
        <v>0</v>
      </c>
      <c r="AA48" s="11">
        <v>5</v>
      </c>
      <c r="AB48" s="37"/>
      <c r="AC48" s="38">
        <v>1</v>
      </c>
      <c r="AD48" s="12"/>
      <c r="AE48" s="39"/>
      <c r="AF48" s="39"/>
      <c r="AG48" s="39" t="s">
        <v>1339</v>
      </c>
      <c r="AH48" s="39">
        <v>5</v>
      </c>
      <c r="AI48" s="39">
        <v>5</v>
      </c>
      <c r="AJ48" s="39">
        <v>0</v>
      </c>
      <c r="AK48" s="39"/>
      <c r="AL48" s="39"/>
      <c r="AM48" s="39"/>
      <c r="AN48" s="39"/>
    </row>
    <row r="49" s="1" customFormat="1" ht="28.05" customHeight="1" spans="1:40">
      <c r="A49" s="11">
        <v>43</v>
      </c>
      <c r="B49" s="12" t="s">
        <v>1411</v>
      </c>
      <c r="C49" s="12" t="s">
        <v>1389</v>
      </c>
      <c r="D49" s="12" t="s">
        <v>1348</v>
      </c>
      <c r="E49" s="12" t="s">
        <v>1412</v>
      </c>
      <c r="F49" s="12" t="s">
        <v>1446</v>
      </c>
      <c r="G49" s="12" t="s">
        <v>1446</v>
      </c>
      <c r="H49" s="12" t="s">
        <v>1368</v>
      </c>
      <c r="I49" s="12" t="s">
        <v>1396</v>
      </c>
      <c r="J49" s="19">
        <v>13</v>
      </c>
      <c r="K49" s="12">
        <v>2023.04</v>
      </c>
      <c r="L49" s="12">
        <v>2023.09</v>
      </c>
      <c r="M49" s="12" t="s">
        <v>1397</v>
      </c>
      <c r="N49" s="12" t="s">
        <v>1374</v>
      </c>
      <c r="O49" s="12" t="s">
        <v>1375</v>
      </c>
      <c r="P49" s="20" t="s">
        <v>1356</v>
      </c>
      <c r="Q49" s="12"/>
      <c r="R49" s="12"/>
      <c r="S49" s="12"/>
      <c r="T49" s="12"/>
      <c r="U49" s="12"/>
      <c r="V49" s="12"/>
      <c r="W49" s="12"/>
      <c r="X49" s="12">
        <v>13</v>
      </c>
      <c r="Y49" s="11">
        <v>13</v>
      </c>
      <c r="Z49" s="11">
        <v>0</v>
      </c>
      <c r="AA49" s="11">
        <v>13</v>
      </c>
      <c r="AB49" s="37"/>
      <c r="AC49" s="38">
        <v>1</v>
      </c>
      <c r="AD49" s="12"/>
      <c r="AE49" s="39"/>
      <c r="AF49" s="39"/>
      <c r="AG49" s="39" t="s">
        <v>1339</v>
      </c>
      <c r="AH49" s="39">
        <v>13</v>
      </c>
      <c r="AI49" s="39">
        <v>13</v>
      </c>
      <c r="AJ49" s="39">
        <v>0</v>
      </c>
      <c r="AK49" s="39"/>
      <c r="AL49" s="39"/>
      <c r="AM49" s="39"/>
      <c r="AN49" s="39"/>
    </row>
    <row r="50" s="1" customFormat="1" ht="28.05" customHeight="1" spans="1:40">
      <c r="A50" s="11">
        <v>44</v>
      </c>
      <c r="B50" s="12" t="s">
        <v>1411</v>
      </c>
      <c r="C50" s="12" t="s">
        <v>1389</v>
      </c>
      <c r="D50" s="12" t="s">
        <v>1348</v>
      </c>
      <c r="E50" s="12" t="s">
        <v>1412</v>
      </c>
      <c r="F50" s="12" t="s">
        <v>1447</v>
      </c>
      <c r="G50" s="12" t="s">
        <v>1447</v>
      </c>
      <c r="H50" s="12" t="s">
        <v>1368</v>
      </c>
      <c r="I50" s="12" t="s">
        <v>1396</v>
      </c>
      <c r="J50" s="19">
        <v>8</v>
      </c>
      <c r="K50" s="12">
        <v>2023.04</v>
      </c>
      <c r="L50" s="12">
        <v>2023.09</v>
      </c>
      <c r="M50" s="12" t="s">
        <v>1397</v>
      </c>
      <c r="N50" s="12" t="s">
        <v>1374</v>
      </c>
      <c r="O50" s="12" t="s">
        <v>1375</v>
      </c>
      <c r="P50" s="20" t="s">
        <v>1356</v>
      </c>
      <c r="Q50" s="12"/>
      <c r="R50" s="12"/>
      <c r="S50" s="12"/>
      <c r="T50" s="12"/>
      <c r="U50" s="12"/>
      <c r="V50" s="12"/>
      <c r="W50" s="12"/>
      <c r="X50" s="12">
        <v>8</v>
      </c>
      <c r="Y50" s="11">
        <v>8</v>
      </c>
      <c r="Z50" s="11">
        <v>0</v>
      </c>
      <c r="AA50" s="11">
        <v>8</v>
      </c>
      <c r="AB50" s="37"/>
      <c r="AC50" s="38">
        <v>1</v>
      </c>
      <c r="AD50" s="12"/>
      <c r="AE50" s="39"/>
      <c r="AF50" s="39"/>
      <c r="AG50" s="39" t="s">
        <v>1339</v>
      </c>
      <c r="AH50" s="39">
        <v>8</v>
      </c>
      <c r="AI50" s="39">
        <v>8</v>
      </c>
      <c r="AJ50" s="39">
        <v>0</v>
      </c>
      <c r="AK50" s="39"/>
      <c r="AL50" s="39"/>
      <c r="AM50" s="39"/>
      <c r="AN50" s="39"/>
    </row>
    <row r="51" s="1" customFormat="1" ht="28.05" customHeight="1" spans="1:40">
      <c r="A51" s="11">
        <v>45</v>
      </c>
      <c r="B51" s="12" t="s">
        <v>1411</v>
      </c>
      <c r="C51" s="12" t="s">
        <v>1372</v>
      </c>
      <c r="D51" s="12" t="s">
        <v>1348</v>
      </c>
      <c r="E51" s="12" t="s">
        <v>1412</v>
      </c>
      <c r="F51" s="12" t="s">
        <v>1448</v>
      </c>
      <c r="G51" s="12" t="s">
        <v>1448</v>
      </c>
      <c r="H51" s="12" t="s">
        <v>1368</v>
      </c>
      <c r="I51" s="12" t="s">
        <v>1396</v>
      </c>
      <c r="J51" s="19">
        <v>10</v>
      </c>
      <c r="K51" s="12">
        <v>2023.04</v>
      </c>
      <c r="L51" s="12">
        <v>2023.09</v>
      </c>
      <c r="M51" s="12" t="s">
        <v>1449</v>
      </c>
      <c r="N51" s="12" t="s">
        <v>1450</v>
      </c>
      <c r="O51" s="12" t="s">
        <v>1451</v>
      </c>
      <c r="P51" s="20" t="s">
        <v>1356</v>
      </c>
      <c r="Q51" s="12"/>
      <c r="R51" s="12"/>
      <c r="S51" s="12"/>
      <c r="T51" s="12"/>
      <c r="U51" s="12"/>
      <c r="V51" s="12"/>
      <c r="W51" s="12"/>
      <c r="X51" s="12">
        <v>10</v>
      </c>
      <c r="Y51" s="11">
        <v>10</v>
      </c>
      <c r="Z51" s="11">
        <v>0</v>
      </c>
      <c r="AA51" s="11">
        <v>10</v>
      </c>
      <c r="AB51" s="37"/>
      <c r="AC51" s="38">
        <v>1</v>
      </c>
      <c r="AD51" s="12"/>
      <c r="AE51" s="39"/>
      <c r="AF51" s="39"/>
      <c r="AG51" s="39" t="s">
        <v>1339</v>
      </c>
      <c r="AH51" s="39">
        <v>10</v>
      </c>
      <c r="AI51" s="39">
        <v>10</v>
      </c>
      <c r="AJ51" s="39">
        <v>0</v>
      </c>
      <c r="AK51" s="39"/>
      <c r="AL51" s="39"/>
      <c r="AM51" s="39"/>
      <c r="AN51" s="39"/>
    </row>
    <row r="52" s="1" customFormat="1" ht="28.05" customHeight="1" spans="1:40">
      <c r="A52" s="11">
        <v>46</v>
      </c>
      <c r="B52" s="12" t="s">
        <v>1411</v>
      </c>
      <c r="C52" s="12" t="s">
        <v>1389</v>
      </c>
      <c r="D52" s="12" t="s">
        <v>1348</v>
      </c>
      <c r="E52" s="12" t="s">
        <v>1412</v>
      </c>
      <c r="F52" s="12" t="s">
        <v>1452</v>
      </c>
      <c r="G52" s="12" t="s">
        <v>1452</v>
      </c>
      <c r="H52" s="12" t="s">
        <v>1368</v>
      </c>
      <c r="I52" s="12" t="s">
        <v>1396</v>
      </c>
      <c r="J52" s="19">
        <v>36</v>
      </c>
      <c r="K52" s="12">
        <v>2023.04</v>
      </c>
      <c r="L52" s="12">
        <v>2023.09</v>
      </c>
      <c r="M52" s="12" t="s">
        <v>1449</v>
      </c>
      <c r="N52" s="12" t="s">
        <v>1453</v>
      </c>
      <c r="O52" s="12" t="s">
        <v>1453</v>
      </c>
      <c r="P52" s="20" t="s">
        <v>1356</v>
      </c>
      <c r="Q52" s="12"/>
      <c r="R52" s="12"/>
      <c r="S52" s="12"/>
      <c r="T52" s="12"/>
      <c r="U52" s="12"/>
      <c r="V52" s="12"/>
      <c r="W52" s="12"/>
      <c r="X52" s="12">
        <v>36</v>
      </c>
      <c r="Y52" s="11">
        <v>36</v>
      </c>
      <c r="Z52" s="11">
        <v>0</v>
      </c>
      <c r="AA52" s="11">
        <v>36</v>
      </c>
      <c r="AB52" s="37"/>
      <c r="AC52" s="38">
        <v>1</v>
      </c>
      <c r="AD52" s="12"/>
      <c r="AE52" s="39"/>
      <c r="AF52" s="39"/>
      <c r="AG52" s="39" t="s">
        <v>1339</v>
      </c>
      <c r="AH52" s="39">
        <v>36</v>
      </c>
      <c r="AI52" s="39">
        <v>36</v>
      </c>
      <c r="AJ52" s="39">
        <v>0</v>
      </c>
      <c r="AK52" s="39"/>
      <c r="AL52" s="39"/>
      <c r="AM52" s="39"/>
      <c r="AN52" s="39"/>
    </row>
    <row r="53" s="1" customFormat="1" ht="28.05" customHeight="1" spans="1:40">
      <c r="A53" s="11">
        <v>47</v>
      </c>
      <c r="B53" s="12" t="s">
        <v>1411</v>
      </c>
      <c r="C53" s="12" t="s">
        <v>1418</v>
      </c>
      <c r="D53" s="12" t="s">
        <v>1348</v>
      </c>
      <c r="E53" s="12" t="s">
        <v>1412</v>
      </c>
      <c r="F53" s="12" t="s">
        <v>1454</v>
      </c>
      <c r="G53" s="12" t="s">
        <v>1454</v>
      </c>
      <c r="H53" s="12" t="s">
        <v>1368</v>
      </c>
      <c r="I53" s="12" t="s">
        <v>1396</v>
      </c>
      <c r="J53" s="19">
        <v>12</v>
      </c>
      <c r="K53" s="12">
        <v>2023.04</v>
      </c>
      <c r="L53" s="12">
        <v>2023.09</v>
      </c>
      <c r="M53" s="12" t="s">
        <v>1449</v>
      </c>
      <c r="N53" s="12" t="s">
        <v>1443</v>
      </c>
      <c r="O53" s="12" t="s">
        <v>1375</v>
      </c>
      <c r="P53" s="20" t="s">
        <v>1356</v>
      </c>
      <c r="Q53" s="12"/>
      <c r="R53" s="12"/>
      <c r="S53" s="12"/>
      <c r="T53" s="12"/>
      <c r="U53" s="12"/>
      <c r="V53" s="12"/>
      <c r="W53" s="12"/>
      <c r="X53" s="12">
        <v>12</v>
      </c>
      <c r="Y53" s="11">
        <v>12</v>
      </c>
      <c r="Z53" s="11">
        <v>0</v>
      </c>
      <c r="AA53" s="11">
        <v>12</v>
      </c>
      <c r="AB53" s="37"/>
      <c r="AC53" s="38">
        <v>1</v>
      </c>
      <c r="AD53" s="12"/>
      <c r="AE53" s="39"/>
      <c r="AF53" s="39"/>
      <c r="AG53" s="39" t="s">
        <v>1339</v>
      </c>
      <c r="AH53" s="39">
        <v>12</v>
      </c>
      <c r="AI53" s="39">
        <v>12</v>
      </c>
      <c r="AJ53" s="39">
        <v>0</v>
      </c>
      <c r="AK53" s="39"/>
      <c r="AL53" s="39"/>
      <c r="AM53" s="39"/>
      <c r="AN53" s="39"/>
    </row>
    <row r="54" s="1" customFormat="1" ht="28.05" customHeight="1" spans="1:40">
      <c r="A54" s="11">
        <v>48</v>
      </c>
      <c r="B54" s="12" t="s">
        <v>1411</v>
      </c>
      <c r="C54" s="12" t="s">
        <v>1431</v>
      </c>
      <c r="D54" s="12" t="s">
        <v>1348</v>
      </c>
      <c r="E54" s="12" t="s">
        <v>1412</v>
      </c>
      <c r="F54" s="12" t="s">
        <v>1455</v>
      </c>
      <c r="G54" s="12" t="s">
        <v>1455</v>
      </c>
      <c r="H54" s="12" t="s">
        <v>1351</v>
      </c>
      <c r="I54" s="12" t="s">
        <v>1396</v>
      </c>
      <c r="J54" s="19">
        <v>15</v>
      </c>
      <c r="K54" s="12">
        <v>2023.04</v>
      </c>
      <c r="L54" s="12">
        <v>2023.09</v>
      </c>
      <c r="M54" s="12" t="s">
        <v>1449</v>
      </c>
      <c r="N54" s="12" t="s">
        <v>1374</v>
      </c>
      <c r="O54" s="12" t="s">
        <v>1375</v>
      </c>
      <c r="P54" s="20" t="s">
        <v>1356</v>
      </c>
      <c r="Q54" s="12"/>
      <c r="R54" s="12"/>
      <c r="S54" s="12"/>
      <c r="T54" s="12"/>
      <c r="U54" s="12"/>
      <c r="V54" s="12"/>
      <c r="W54" s="12"/>
      <c r="X54" s="12">
        <v>15</v>
      </c>
      <c r="Y54" s="11">
        <v>15</v>
      </c>
      <c r="Z54" s="11">
        <v>0</v>
      </c>
      <c r="AA54" s="11">
        <v>15</v>
      </c>
      <c r="AB54" s="37"/>
      <c r="AC54" s="38">
        <v>1</v>
      </c>
      <c r="AD54" s="12"/>
      <c r="AE54" s="39"/>
      <c r="AF54" s="39"/>
      <c r="AG54" s="39" t="s">
        <v>1339</v>
      </c>
      <c r="AH54" s="39">
        <v>15</v>
      </c>
      <c r="AI54" s="39">
        <v>15</v>
      </c>
      <c r="AJ54" s="39">
        <v>0</v>
      </c>
      <c r="AK54" s="39"/>
      <c r="AL54" s="39"/>
      <c r="AM54" s="39"/>
      <c r="AN54" s="39"/>
    </row>
    <row r="55" s="1" customFormat="1" ht="28.05" customHeight="1" spans="1:40">
      <c r="A55" s="11">
        <v>49</v>
      </c>
      <c r="B55" s="12" t="s">
        <v>1411</v>
      </c>
      <c r="C55" s="12" t="s">
        <v>1431</v>
      </c>
      <c r="D55" s="12" t="s">
        <v>1348</v>
      </c>
      <c r="E55" s="12" t="s">
        <v>1412</v>
      </c>
      <c r="F55" s="12" t="s">
        <v>1456</v>
      </c>
      <c r="G55" s="12" t="s">
        <v>1456</v>
      </c>
      <c r="H55" s="12" t="s">
        <v>1351</v>
      </c>
      <c r="I55" s="12" t="s">
        <v>1396</v>
      </c>
      <c r="J55" s="19">
        <v>10</v>
      </c>
      <c r="K55" s="12">
        <v>2023.04</v>
      </c>
      <c r="L55" s="12">
        <v>2023.09</v>
      </c>
      <c r="M55" s="12" t="s">
        <v>1449</v>
      </c>
      <c r="N55" s="12" t="s">
        <v>1457</v>
      </c>
      <c r="O55" s="12" t="s">
        <v>1458</v>
      </c>
      <c r="P55" s="20" t="s">
        <v>1356</v>
      </c>
      <c r="Q55" s="12"/>
      <c r="R55" s="12"/>
      <c r="S55" s="12"/>
      <c r="T55" s="12"/>
      <c r="U55" s="12"/>
      <c r="V55" s="12"/>
      <c r="W55" s="12"/>
      <c r="X55" s="12">
        <v>10</v>
      </c>
      <c r="Y55" s="11">
        <v>10</v>
      </c>
      <c r="Z55" s="11">
        <v>0</v>
      </c>
      <c r="AA55" s="11">
        <v>10</v>
      </c>
      <c r="AB55" s="37"/>
      <c r="AC55" s="38">
        <v>1</v>
      </c>
      <c r="AD55" s="12"/>
      <c r="AE55" s="39"/>
      <c r="AF55" s="39"/>
      <c r="AG55" s="39" t="s">
        <v>1339</v>
      </c>
      <c r="AH55" s="39">
        <v>10</v>
      </c>
      <c r="AI55" s="39">
        <v>10</v>
      </c>
      <c r="AJ55" s="39">
        <v>0</v>
      </c>
      <c r="AK55" s="39"/>
      <c r="AL55" s="39"/>
      <c r="AM55" s="39"/>
      <c r="AN55" s="39"/>
    </row>
    <row r="56" s="1" customFormat="1" ht="28.05" customHeight="1" spans="1:40">
      <c r="A56" s="11">
        <v>50</v>
      </c>
      <c r="B56" s="12" t="s">
        <v>1411</v>
      </c>
      <c r="C56" s="12" t="s">
        <v>1431</v>
      </c>
      <c r="D56" s="12" t="s">
        <v>1348</v>
      </c>
      <c r="E56" s="12" t="s">
        <v>1412</v>
      </c>
      <c r="F56" s="12" t="s">
        <v>1459</v>
      </c>
      <c r="G56" s="12" t="s">
        <v>1459</v>
      </c>
      <c r="H56" s="12" t="s">
        <v>1351</v>
      </c>
      <c r="I56" s="12" t="s">
        <v>1396</v>
      </c>
      <c r="J56" s="19">
        <v>10</v>
      </c>
      <c r="K56" s="12">
        <v>2023.04</v>
      </c>
      <c r="L56" s="12">
        <v>2023.09</v>
      </c>
      <c r="M56" s="12" t="s">
        <v>1449</v>
      </c>
      <c r="N56" s="12" t="s">
        <v>1391</v>
      </c>
      <c r="O56" s="12" t="s">
        <v>1392</v>
      </c>
      <c r="P56" s="20" t="s">
        <v>1356</v>
      </c>
      <c r="Q56" s="12"/>
      <c r="R56" s="12"/>
      <c r="S56" s="12"/>
      <c r="T56" s="12"/>
      <c r="U56" s="12"/>
      <c r="V56" s="12"/>
      <c r="W56" s="12"/>
      <c r="X56" s="12">
        <v>10</v>
      </c>
      <c r="Y56" s="11">
        <v>10</v>
      </c>
      <c r="Z56" s="11">
        <v>0</v>
      </c>
      <c r="AA56" s="11">
        <v>10</v>
      </c>
      <c r="AB56" s="37"/>
      <c r="AC56" s="38">
        <v>1</v>
      </c>
      <c r="AD56" s="12"/>
      <c r="AE56" s="39"/>
      <c r="AF56" s="39"/>
      <c r="AG56" s="39" t="s">
        <v>1339</v>
      </c>
      <c r="AH56" s="39">
        <v>10</v>
      </c>
      <c r="AI56" s="39">
        <v>10</v>
      </c>
      <c r="AJ56" s="39">
        <v>0</v>
      </c>
      <c r="AK56" s="39"/>
      <c r="AL56" s="39"/>
      <c r="AM56" s="39"/>
      <c r="AN56" s="39"/>
    </row>
    <row r="57" s="1" customFormat="1" ht="28.05" customHeight="1" spans="1:40">
      <c r="A57" s="11">
        <v>51</v>
      </c>
      <c r="B57" s="12" t="s">
        <v>1411</v>
      </c>
      <c r="C57" s="12" t="s">
        <v>1431</v>
      </c>
      <c r="D57" s="12" t="s">
        <v>1348</v>
      </c>
      <c r="E57" s="12" t="s">
        <v>1412</v>
      </c>
      <c r="F57" s="12" t="s">
        <v>1460</v>
      </c>
      <c r="G57" s="12" t="s">
        <v>1460</v>
      </c>
      <c r="H57" s="12" t="s">
        <v>1351</v>
      </c>
      <c r="I57" s="12" t="s">
        <v>1396</v>
      </c>
      <c r="J57" s="19">
        <v>13</v>
      </c>
      <c r="K57" s="12">
        <v>2023.04</v>
      </c>
      <c r="L57" s="12">
        <v>2023.09</v>
      </c>
      <c r="M57" s="12" t="s">
        <v>1449</v>
      </c>
      <c r="N57" s="12" t="s">
        <v>1398</v>
      </c>
      <c r="O57" s="12" t="s">
        <v>1399</v>
      </c>
      <c r="P57" s="20" t="s">
        <v>1356</v>
      </c>
      <c r="Q57" s="12"/>
      <c r="R57" s="12"/>
      <c r="S57" s="12"/>
      <c r="T57" s="12"/>
      <c r="U57" s="12"/>
      <c r="V57" s="12"/>
      <c r="W57" s="12"/>
      <c r="X57" s="12">
        <v>13</v>
      </c>
      <c r="Y57" s="11">
        <v>13</v>
      </c>
      <c r="Z57" s="11">
        <v>0</v>
      </c>
      <c r="AA57" s="11">
        <v>13</v>
      </c>
      <c r="AB57" s="37"/>
      <c r="AC57" s="38">
        <v>1</v>
      </c>
      <c r="AD57" s="12"/>
      <c r="AE57" s="39"/>
      <c r="AF57" s="39"/>
      <c r="AG57" s="39" t="s">
        <v>1339</v>
      </c>
      <c r="AH57" s="39">
        <v>13</v>
      </c>
      <c r="AI57" s="39">
        <v>13</v>
      </c>
      <c r="AJ57" s="39">
        <v>0</v>
      </c>
      <c r="AK57" s="39"/>
      <c r="AL57" s="39"/>
      <c r="AM57" s="39"/>
      <c r="AN57" s="39"/>
    </row>
    <row r="58" s="1" customFormat="1" ht="28.05" customHeight="1" spans="1:40">
      <c r="A58" s="11">
        <v>52</v>
      </c>
      <c r="B58" s="12" t="s">
        <v>1411</v>
      </c>
      <c r="C58" s="12" t="s">
        <v>1431</v>
      </c>
      <c r="D58" s="12" t="s">
        <v>1348</v>
      </c>
      <c r="E58" s="12" t="s">
        <v>1412</v>
      </c>
      <c r="F58" s="12" t="s">
        <v>1461</v>
      </c>
      <c r="G58" s="12" t="s">
        <v>1461</v>
      </c>
      <c r="H58" s="12" t="s">
        <v>1351</v>
      </c>
      <c r="I58" s="12" t="s">
        <v>1396</v>
      </c>
      <c r="J58" s="19">
        <v>20</v>
      </c>
      <c r="K58" s="12">
        <v>2023.04</v>
      </c>
      <c r="L58" s="12">
        <v>2023.09</v>
      </c>
      <c r="M58" s="12" t="s">
        <v>1449</v>
      </c>
      <c r="N58" s="12" t="s">
        <v>1374</v>
      </c>
      <c r="O58" s="12" t="s">
        <v>1375</v>
      </c>
      <c r="P58" s="20" t="s">
        <v>1356</v>
      </c>
      <c r="Q58" s="12"/>
      <c r="R58" s="12"/>
      <c r="S58" s="12"/>
      <c r="T58" s="12"/>
      <c r="U58" s="12"/>
      <c r="V58" s="12"/>
      <c r="W58" s="12"/>
      <c r="X58" s="12">
        <v>20</v>
      </c>
      <c r="Y58" s="11">
        <v>20</v>
      </c>
      <c r="Z58" s="11">
        <v>0</v>
      </c>
      <c r="AA58" s="11">
        <v>20</v>
      </c>
      <c r="AB58" s="37"/>
      <c r="AC58" s="38">
        <v>1</v>
      </c>
      <c r="AD58" s="12"/>
      <c r="AE58" s="39"/>
      <c r="AF58" s="39"/>
      <c r="AG58" s="39" t="s">
        <v>1339</v>
      </c>
      <c r="AH58" s="39">
        <v>20</v>
      </c>
      <c r="AI58" s="39">
        <v>20</v>
      </c>
      <c r="AJ58" s="39">
        <v>0</v>
      </c>
      <c r="AK58" s="39"/>
      <c r="AL58" s="39"/>
      <c r="AM58" s="39"/>
      <c r="AN58" s="39"/>
    </row>
    <row r="59" s="1" customFormat="1" ht="28.05" customHeight="1" spans="1:40">
      <c r="A59" s="11">
        <v>53</v>
      </c>
      <c r="B59" s="12" t="s">
        <v>1411</v>
      </c>
      <c r="C59" s="12" t="s">
        <v>1431</v>
      </c>
      <c r="D59" s="12" t="s">
        <v>1348</v>
      </c>
      <c r="E59" s="12" t="s">
        <v>1412</v>
      </c>
      <c r="F59" s="12" t="s">
        <v>1462</v>
      </c>
      <c r="G59" s="12" t="s">
        <v>1462</v>
      </c>
      <c r="H59" s="12" t="s">
        <v>1351</v>
      </c>
      <c r="I59" s="12" t="s">
        <v>1396</v>
      </c>
      <c r="J59" s="19">
        <v>13</v>
      </c>
      <c r="K59" s="12">
        <v>2023.04</v>
      </c>
      <c r="L59" s="12">
        <v>2023.09</v>
      </c>
      <c r="M59" s="12" t="s">
        <v>1449</v>
      </c>
      <c r="N59" s="12" t="s">
        <v>1374</v>
      </c>
      <c r="O59" s="12" t="s">
        <v>1375</v>
      </c>
      <c r="P59" s="20" t="s">
        <v>1356</v>
      </c>
      <c r="Q59" s="12"/>
      <c r="R59" s="12"/>
      <c r="S59" s="12"/>
      <c r="T59" s="12"/>
      <c r="U59" s="12"/>
      <c r="V59" s="12"/>
      <c r="W59" s="12"/>
      <c r="X59" s="12">
        <v>13</v>
      </c>
      <c r="Y59" s="11">
        <v>13</v>
      </c>
      <c r="Z59" s="11">
        <v>0</v>
      </c>
      <c r="AA59" s="11">
        <v>13</v>
      </c>
      <c r="AB59" s="37"/>
      <c r="AC59" s="38">
        <v>1</v>
      </c>
      <c r="AD59" s="12"/>
      <c r="AE59" s="39"/>
      <c r="AF59" s="39"/>
      <c r="AG59" s="39" t="s">
        <v>1339</v>
      </c>
      <c r="AH59" s="39">
        <v>13</v>
      </c>
      <c r="AI59" s="39">
        <v>13</v>
      </c>
      <c r="AJ59" s="39">
        <v>0</v>
      </c>
      <c r="AK59" s="39"/>
      <c r="AL59" s="39"/>
      <c r="AM59" s="39"/>
      <c r="AN59" s="39"/>
    </row>
    <row r="60" s="1" customFormat="1" ht="28.05" customHeight="1" spans="1:40">
      <c r="A60" s="11">
        <v>54</v>
      </c>
      <c r="B60" s="12" t="s">
        <v>1411</v>
      </c>
      <c r="C60" s="12" t="s">
        <v>1431</v>
      </c>
      <c r="D60" s="12" t="s">
        <v>1348</v>
      </c>
      <c r="E60" s="12" t="s">
        <v>1412</v>
      </c>
      <c r="F60" s="12" t="s">
        <v>1463</v>
      </c>
      <c r="G60" s="12" t="s">
        <v>1463</v>
      </c>
      <c r="H60" s="12" t="s">
        <v>1351</v>
      </c>
      <c r="I60" s="12" t="s">
        <v>1396</v>
      </c>
      <c r="J60" s="19">
        <v>15</v>
      </c>
      <c r="K60" s="12">
        <v>2023.04</v>
      </c>
      <c r="L60" s="12">
        <v>2023.09</v>
      </c>
      <c r="M60" s="12" t="s">
        <v>1449</v>
      </c>
      <c r="N60" s="12" t="s">
        <v>1374</v>
      </c>
      <c r="O60" s="12" t="s">
        <v>1375</v>
      </c>
      <c r="P60" s="20" t="s">
        <v>1356</v>
      </c>
      <c r="Q60" s="12"/>
      <c r="R60" s="12"/>
      <c r="S60" s="12"/>
      <c r="T60" s="12"/>
      <c r="U60" s="12"/>
      <c r="V60" s="12"/>
      <c r="W60" s="12"/>
      <c r="X60" s="12">
        <v>15</v>
      </c>
      <c r="Y60" s="11">
        <v>15</v>
      </c>
      <c r="Z60" s="11">
        <v>0</v>
      </c>
      <c r="AA60" s="11">
        <v>15</v>
      </c>
      <c r="AB60" s="37"/>
      <c r="AC60" s="38">
        <v>1</v>
      </c>
      <c r="AD60" s="12"/>
      <c r="AE60" s="39"/>
      <c r="AF60" s="39"/>
      <c r="AG60" s="39" t="s">
        <v>1339</v>
      </c>
      <c r="AH60" s="39">
        <v>15</v>
      </c>
      <c r="AI60" s="39">
        <v>15</v>
      </c>
      <c r="AJ60" s="39">
        <v>0</v>
      </c>
      <c r="AK60" s="39"/>
      <c r="AL60" s="39"/>
      <c r="AM60" s="39"/>
      <c r="AN60" s="39"/>
    </row>
    <row r="61" s="1" customFormat="1" ht="28.05" customHeight="1" spans="1:40">
      <c r="A61" s="11">
        <v>55</v>
      </c>
      <c r="B61" s="12" t="s">
        <v>1411</v>
      </c>
      <c r="C61" s="12" t="s">
        <v>1431</v>
      </c>
      <c r="D61" s="12" t="s">
        <v>1348</v>
      </c>
      <c r="E61" s="12" t="s">
        <v>1412</v>
      </c>
      <c r="F61" s="12" t="s">
        <v>1464</v>
      </c>
      <c r="G61" s="12" t="s">
        <v>1464</v>
      </c>
      <c r="H61" s="12" t="s">
        <v>1351</v>
      </c>
      <c r="I61" s="12" t="s">
        <v>1396</v>
      </c>
      <c r="J61" s="19">
        <v>5</v>
      </c>
      <c r="K61" s="12">
        <v>2023.04</v>
      </c>
      <c r="L61" s="12">
        <v>2023.09</v>
      </c>
      <c r="M61" s="12" t="s">
        <v>1449</v>
      </c>
      <c r="N61" s="12" t="s">
        <v>1457</v>
      </c>
      <c r="O61" s="12" t="s">
        <v>1458</v>
      </c>
      <c r="P61" s="20" t="s">
        <v>1356</v>
      </c>
      <c r="Q61" s="12"/>
      <c r="R61" s="12"/>
      <c r="S61" s="12"/>
      <c r="T61" s="12"/>
      <c r="U61" s="12"/>
      <c r="V61" s="12"/>
      <c r="W61" s="12"/>
      <c r="X61" s="12">
        <v>5</v>
      </c>
      <c r="Y61" s="11">
        <v>5</v>
      </c>
      <c r="Z61" s="11">
        <v>0</v>
      </c>
      <c r="AA61" s="11">
        <v>5</v>
      </c>
      <c r="AB61" s="37"/>
      <c r="AC61" s="38">
        <v>1</v>
      </c>
      <c r="AD61" s="12"/>
      <c r="AE61" s="39"/>
      <c r="AF61" s="39"/>
      <c r="AG61" s="39" t="s">
        <v>1339</v>
      </c>
      <c r="AH61" s="39">
        <v>5</v>
      </c>
      <c r="AI61" s="39">
        <v>5</v>
      </c>
      <c r="AJ61" s="39">
        <v>0</v>
      </c>
      <c r="AK61" s="39"/>
      <c r="AL61" s="39"/>
      <c r="AM61" s="39"/>
      <c r="AN61" s="39"/>
    </row>
    <row r="62" s="1" customFormat="1" ht="28.05" customHeight="1" spans="1:40">
      <c r="A62" s="11">
        <v>56</v>
      </c>
      <c r="B62" s="12" t="s">
        <v>1411</v>
      </c>
      <c r="C62" s="12" t="s">
        <v>1431</v>
      </c>
      <c r="D62" s="12" t="s">
        <v>1348</v>
      </c>
      <c r="E62" s="12" t="s">
        <v>1412</v>
      </c>
      <c r="F62" s="12" t="s">
        <v>1465</v>
      </c>
      <c r="G62" s="12" t="s">
        <v>1465</v>
      </c>
      <c r="H62" s="12" t="s">
        <v>1351</v>
      </c>
      <c r="I62" s="12" t="s">
        <v>1396</v>
      </c>
      <c r="J62" s="19">
        <v>9</v>
      </c>
      <c r="K62" s="12">
        <v>2023.04</v>
      </c>
      <c r="L62" s="12">
        <v>2023.09</v>
      </c>
      <c r="M62" s="12" t="s">
        <v>1449</v>
      </c>
      <c r="N62" s="12" t="s">
        <v>1443</v>
      </c>
      <c r="O62" s="12" t="s">
        <v>1375</v>
      </c>
      <c r="P62" s="20" t="s">
        <v>1356</v>
      </c>
      <c r="Q62" s="12"/>
      <c r="R62" s="12"/>
      <c r="S62" s="12"/>
      <c r="T62" s="12"/>
      <c r="U62" s="12"/>
      <c r="V62" s="12"/>
      <c r="W62" s="12"/>
      <c r="X62" s="12">
        <v>9</v>
      </c>
      <c r="Y62" s="11">
        <v>9</v>
      </c>
      <c r="Z62" s="11">
        <v>0</v>
      </c>
      <c r="AA62" s="11">
        <v>9</v>
      </c>
      <c r="AB62" s="37"/>
      <c r="AC62" s="38">
        <v>1</v>
      </c>
      <c r="AD62" s="12"/>
      <c r="AE62" s="39"/>
      <c r="AF62" s="39"/>
      <c r="AG62" s="39" t="s">
        <v>1339</v>
      </c>
      <c r="AH62" s="39">
        <v>9</v>
      </c>
      <c r="AI62" s="39">
        <v>9</v>
      </c>
      <c r="AJ62" s="39">
        <v>0</v>
      </c>
      <c r="AK62" s="39"/>
      <c r="AL62" s="39"/>
      <c r="AM62" s="39"/>
      <c r="AN62" s="39"/>
    </row>
    <row r="63" s="1" customFormat="1" ht="28.05" customHeight="1" spans="1:40">
      <c r="A63" s="11">
        <v>57</v>
      </c>
      <c r="B63" s="12" t="s">
        <v>1393</v>
      </c>
      <c r="C63" s="12" t="s">
        <v>1466</v>
      </c>
      <c r="D63" s="12" t="s">
        <v>1348</v>
      </c>
      <c r="E63" s="12" t="s">
        <v>1410</v>
      </c>
      <c r="F63" s="12" t="s">
        <v>1410</v>
      </c>
      <c r="G63" s="12" t="s">
        <v>1410</v>
      </c>
      <c r="H63" s="12" t="s">
        <v>1466</v>
      </c>
      <c r="I63" s="12" t="s">
        <v>1396</v>
      </c>
      <c r="J63" s="19">
        <v>500</v>
      </c>
      <c r="K63" s="12">
        <v>2023.04</v>
      </c>
      <c r="L63" s="12">
        <v>2023.08</v>
      </c>
      <c r="M63" s="12" t="s">
        <v>1414</v>
      </c>
      <c r="N63" s="12" t="s">
        <v>1467</v>
      </c>
      <c r="O63" s="12" t="s">
        <v>1467</v>
      </c>
      <c r="P63" s="20" t="s">
        <v>1387</v>
      </c>
      <c r="Q63" s="12">
        <v>500</v>
      </c>
      <c r="R63" s="12"/>
      <c r="S63" s="12"/>
      <c r="T63" s="12"/>
      <c r="U63" s="12"/>
      <c r="V63" s="12"/>
      <c r="W63" s="12"/>
      <c r="X63" s="12"/>
      <c r="Y63" s="11">
        <v>500</v>
      </c>
      <c r="Z63" s="11">
        <v>500</v>
      </c>
      <c r="AA63" s="11">
        <v>0</v>
      </c>
      <c r="AB63" s="37">
        <v>1</v>
      </c>
      <c r="AC63" s="38"/>
      <c r="AD63" s="12"/>
      <c r="AE63" s="39"/>
      <c r="AF63" s="39"/>
      <c r="AG63" s="39" t="s">
        <v>1339</v>
      </c>
      <c r="AH63" s="39">
        <v>500</v>
      </c>
      <c r="AI63" s="39">
        <v>500</v>
      </c>
      <c r="AJ63" s="39">
        <v>0</v>
      </c>
      <c r="AK63" s="39"/>
      <c r="AL63" s="39"/>
      <c r="AM63" s="39"/>
      <c r="AN63" s="39"/>
    </row>
    <row r="64" s="1" customFormat="1" ht="28.05" customHeight="1" spans="1:40">
      <c r="A64" s="11">
        <v>58</v>
      </c>
      <c r="B64" s="12" t="s">
        <v>1393</v>
      </c>
      <c r="C64" s="12" t="s">
        <v>1468</v>
      </c>
      <c r="D64" s="12" t="s">
        <v>1348</v>
      </c>
      <c r="E64" s="12" t="s">
        <v>1410</v>
      </c>
      <c r="F64" s="12" t="s">
        <v>1410</v>
      </c>
      <c r="G64" s="12" t="s">
        <v>1410</v>
      </c>
      <c r="H64" s="12" t="s">
        <v>1351</v>
      </c>
      <c r="I64" s="12" t="s">
        <v>1396</v>
      </c>
      <c r="J64" s="19">
        <v>90</v>
      </c>
      <c r="K64" s="12">
        <v>2023.04</v>
      </c>
      <c r="L64" s="12">
        <v>2023.08</v>
      </c>
      <c r="M64" s="12" t="s">
        <v>1415</v>
      </c>
      <c r="N64" s="12" t="s">
        <v>1469</v>
      </c>
      <c r="O64" s="12" t="s">
        <v>1470</v>
      </c>
      <c r="P64" s="20" t="s">
        <v>1387</v>
      </c>
      <c r="Q64" s="12">
        <v>90</v>
      </c>
      <c r="R64" s="12"/>
      <c r="S64" s="12"/>
      <c r="T64" s="12"/>
      <c r="U64" s="12"/>
      <c r="V64" s="12"/>
      <c r="W64" s="12"/>
      <c r="X64" s="12"/>
      <c r="Y64" s="11">
        <v>90</v>
      </c>
      <c r="Z64" s="11">
        <v>90</v>
      </c>
      <c r="AA64" s="11">
        <v>0</v>
      </c>
      <c r="AB64" s="37">
        <v>1</v>
      </c>
      <c r="AC64" s="38"/>
      <c r="AD64" s="12"/>
      <c r="AE64" s="39"/>
      <c r="AF64" s="39"/>
      <c r="AG64" s="39" t="s">
        <v>1339</v>
      </c>
      <c r="AH64" s="39">
        <v>90</v>
      </c>
      <c r="AI64" s="39">
        <v>90</v>
      </c>
      <c r="AJ64" s="39">
        <v>0</v>
      </c>
      <c r="AK64" s="39"/>
      <c r="AL64" s="39"/>
      <c r="AM64" s="39"/>
      <c r="AN64" s="39"/>
    </row>
    <row r="65" s="1" customFormat="1" ht="28.05" customHeight="1" spans="1:40">
      <c r="A65" s="11">
        <v>59</v>
      </c>
      <c r="B65" s="12" t="s">
        <v>1393</v>
      </c>
      <c r="C65" s="12" t="s">
        <v>1471</v>
      </c>
      <c r="D65" s="12" t="s">
        <v>1348</v>
      </c>
      <c r="E65" s="12" t="s">
        <v>1410</v>
      </c>
      <c r="F65" s="12" t="s">
        <v>1410</v>
      </c>
      <c r="G65" s="12" t="s">
        <v>1410</v>
      </c>
      <c r="H65" s="12" t="s">
        <v>1351</v>
      </c>
      <c r="I65" s="12" t="s">
        <v>1396</v>
      </c>
      <c r="J65" s="19">
        <v>290</v>
      </c>
      <c r="K65" s="12">
        <v>2023.04</v>
      </c>
      <c r="L65" s="12">
        <v>2023.08</v>
      </c>
      <c r="M65" s="12" t="s">
        <v>1416</v>
      </c>
      <c r="N65" s="12" t="s">
        <v>1472</v>
      </c>
      <c r="O65" s="12" t="s">
        <v>1472</v>
      </c>
      <c r="P65" s="20" t="s">
        <v>1387</v>
      </c>
      <c r="Q65" s="12">
        <v>290</v>
      </c>
      <c r="R65" s="12"/>
      <c r="S65" s="12"/>
      <c r="T65" s="12"/>
      <c r="U65" s="12"/>
      <c r="V65" s="12"/>
      <c r="W65" s="12"/>
      <c r="X65" s="12"/>
      <c r="Y65" s="11">
        <v>290</v>
      </c>
      <c r="Z65" s="11">
        <v>290</v>
      </c>
      <c r="AA65" s="11">
        <v>0</v>
      </c>
      <c r="AB65" s="37">
        <v>1</v>
      </c>
      <c r="AC65" s="38"/>
      <c r="AD65" s="12"/>
      <c r="AE65" s="39"/>
      <c r="AF65" s="39"/>
      <c r="AG65" s="39" t="s">
        <v>1339</v>
      </c>
      <c r="AH65" s="39">
        <v>290</v>
      </c>
      <c r="AI65" s="39">
        <v>290</v>
      </c>
      <c r="AJ65" s="39">
        <v>0</v>
      </c>
      <c r="AK65" s="39"/>
      <c r="AL65" s="39"/>
      <c r="AM65" s="39"/>
      <c r="AN65" s="39"/>
    </row>
    <row r="66" s="1" customFormat="1" ht="28.05" customHeight="1" spans="1:40">
      <c r="A66" s="11">
        <v>60</v>
      </c>
      <c r="B66" s="12" t="s">
        <v>1393</v>
      </c>
      <c r="C66" s="12" t="s">
        <v>1409</v>
      </c>
      <c r="D66" s="12" t="s">
        <v>1348</v>
      </c>
      <c r="E66" s="12" t="s">
        <v>1410</v>
      </c>
      <c r="F66" s="12" t="s">
        <v>1410</v>
      </c>
      <c r="G66" s="12" t="s">
        <v>1410</v>
      </c>
      <c r="H66" s="12" t="s">
        <v>1368</v>
      </c>
      <c r="I66" s="12" t="s">
        <v>1396</v>
      </c>
      <c r="J66" s="19">
        <v>88.60075</v>
      </c>
      <c r="K66" s="12">
        <v>2023.04</v>
      </c>
      <c r="L66" s="12">
        <v>2023.08</v>
      </c>
      <c r="M66" s="12" t="s">
        <v>1417</v>
      </c>
      <c r="N66" s="12" t="s">
        <v>1473</v>
      </c>
      <c r="O66" s="12" t="s">
        <v>1474</v>
      </c>
      <c r="P66" s="20" t="s">
        <v>1356</v>
      </c>
      <c r="Q66" s="12">
        <v>88.60075</v>
      </c>
      <c r="R66" s="12"/>
      <c r="S66" s="12"/>
      <c r="T66" s="12"/>
      <c r="U66" s="12"/>
      <c r="V66" s="12"/>
      <c r="W66" s="12"/>
      <c r="X66" s="12"/>
      <c r="Y66" s="11">
        <v>88.60075</v>
      </c>
      <c r="Z66" s="11">
        <v>88.60075</v>
      </c>
      <c r="AA66" s="11">
        <v>0</v>
      </c>
      <c r="AB66" s="37">
        <v>1</v>
      </c>
      <c r="AC66" s="38"/>
      <c r="AD66" s="12"/>
      <c r="AE66" s="39"/>
      <c r="AF66" s="39"/>
      <c r="AG66" s="39" t="s">
        <v>1339</v>
      </c>
      <c r="AH66" s="39">
        <v>88.60075</v>
      </c>
      <c r="AI66" s="39">
        <v>88.60075</v>
      </c>
      <c r="AJ66" s="39">
        <v>0</v>
      </c>
      <c r="AK66" s="39"/>
      <c r="AL66" s="39"/>
      <c r="AM66" s="39"/>
      <c r="AN66" s="39"/>
    </row>
    <row r="67" s="1" customFormat="1" ht="28.05" customHeight="1" spans="1:40">
      <c r="A67" s="11">
        <v>61</v>
      </c>
      <c r="B67" s="12" t="s">
        <v>1393</v>
      </c>
      <c r="C67" s="12" t="s">
        <v>1475</v>
      </c>
      <c r="D67" s="12" t="s">
        <v>1348</v>
      </c>
      <c r="E67" s="12" t="s">
        <v>1410</v>
      </c>
      <c r="F67" s="12" t="s">
        <v>1410</v>
      </c>
      <c r="G67" s="12" t="s">
        <v>1410</v>
      </c>
      <c r="H67" s="12" t="s">
        <v>1351</v>
      </c>
      <c r="I67" s="12" t="s">
        <v>1396</v>
      </c>
      <c r="J67" s="19">
        <v>300</v>
      </c>
      <c r="K67" s="12">
        <v>2023.04</v>
      </c>
      <c r="L67" s="12">
        <v>2023.08</v>
      </c>
      <c r="M67" s="12" t="s">
        <v>1419</v>
      </c>
      <c r="N67" s="12" t="s">
        <v>1429</v>
      </c>
      <c r="O67" s="12" t="s">
        <v>1429</v>
      </c>
      <c r="P67" s="20" t="s">
        <v>1387</v>
      </c>
      <c r="Q67" s="12">
        <v>300</v>
      </c>
      <c r="R67" s="12"/>
      <c r="S67" s="12"/>
      <c r="T67" s="12"/>
      <c r="U67" s="12"/>
      <c r="V67" s="12"/>
      <c r="W67" s="12"/>
      <c r="X67" s="12"/>
      <c r="Y67" s="11">
        <v>300</v>
      </c>
      <c r="Z67" s="11">
        <v>300</v>
      </c>
      <c r="AA67" s="11">
        <v>0</v>
      </c>
      <c r="AB67" s="37">
        <v>1</v>
      </c>
      <c r="AC67" s="38"/>
      <c r="AD67" s="12"/>
      <c r="AE67" s="39"/>
      <c r="AF67" s="39"/>
      <c r="AG67" s="39" t="s">
        <v>1339</v>
      </c>
      <c r="AH67" s="39">
        <v>300</v>
      </c>
      <c r="AI67" s="39">
        <v>300</v>
      </c>
      <c r="AJ67" s="39">
        <v>0</v>
      </c>
      <c r="AK67" s="39"/>
      <c r="AL67" s="39"/>
      <c r="AM67" s="39"/>
      <c r="AN67" s="39"/>
    </row>
    <row r="68" s="1" customFormat="1" ht="28.05" customHeight="1" spans="1:40">
      <c r="A68" s="11">
        <v>62</v>
      </c>
      <c r="B68" s="12" t="s">
        <v>1393</v>
      </c>
      <c r="C68" s="12" t="s">
        <v>1476</v>
      </c>
      <c r="D68" s="12" t="s">
        <v>1348</v>
      </c>
      <c r="E68" s="12" t="s">
        <v>1410</v>
      </c>
      <c r="F68" s="12" t="s">
        <v>1410</v>
      </c>
      <c r="G68" s="12" t="s">
        <v>1410</v>
      </c>
      <c r="H68" s="12" t="s">
        <v>1476</v>
      </c>
      <c r="I68" s="12" t="s">
        <v>1396</v>
      </c>
      <c r="J68" s="19">
        <v>300</v>
      </c>
      <c r="K68" s="12">
        <v>2023.04</v>
      </c>
      <c r="L68" s="12">
        <v>2023.08</v>
      </c>
      <c r="M68" s="12" t="s">
        <v>1423</v>
      </c>
      <c r="N68" s="12" t="s">
        <v>1477</v>
      </c>
      <c r="O68" s="12" t="s">
        <v>1477</v>
      </c>
      <c r="P68" s="20" t="s">
        <v>1387</v>
      </c>
      <c r="Q68" s="12">
        <v>300</v>
      </c>
      <c r="R68" s="12"/>
      <c r="S68" s="12"/>
      <c r="T68" s="12"/>
      <c r="U68" s="12"/>
      <c r="V68" s="12"/>
      <c r="W68" s="12"/>
      <c r="X68" s="12"/>
      <c r="Y68" s="11">
        <v>300</v>
      </c>
      <c r="Z68" s="11">
        <v>300</v>
      </c>
      <c r="AA68" s="11">
        <v>0</v>
      </c>
      <c r="AB68" s="37">
        <v>1</v>
      </c>
      <c r="AC68" s="38"/>
      <c r="AD68" s="12"/>
      <c r="AE68" s="39"/>
      <c r="AF68" s="39"/>
      <c r="AG68" s="39" t="s">
        <v>1339</v>
      </c>
      <c r="AH68" s="39">
        <v>300</v>
      </c>
      <c r="AI68" s="39">
        <v>300</v>
      </c>
      <c r="AJ68" s="39">
        <v>0</v>
      </c>
      <c r="AK68" s="39"/>
      <c r="AL68" s="39"/>
      <c r="AM68" s="39"/>
      <c r="AN68" s="39"/>
    </row>
    <row r="69" s="1" customFormat="1" ht="28.05" customHeight="1" spans="1:40">
      <c r="A69" s="11">
        <v>63</v>
      </c>
      <c r="B69" s="12" t="s">
        <v>1393</v>
      </c>
      <c r="C69" s="12" t="s">
        <v>1478</v>
      </c>
      <c r="D69" s="12" t="s">
        <v>1348</v>
      </c>
      <c r="E69" s="12" t="s">
        <v>1410</v>
      </c>
      <c r="F69" s="12" t="s">
        <v>1479</v>
      </c>
      <c r="G69" s="12" t="s">
        <v>1479</v>
      </c>
      <c r="H69" s="12" t="s">
        <v>1351</v>
      </c>
      <c r="I69" s="12" t="s">
        <v>1396</v>
      </c>
      <c r="J69" s="19">
        <v>300</v>
      </c>
      <c r="K69" s="12">
        <v>2023.04</v>
      </c>
      <c r="L69" s="12">
        <v>2023.08</v>
      </c>
      <c r="M69" s="12" t="s">
        <v>1425</v>
      </c>
      <c r="N69" s="12" t="s">
        <v>1480</v>
      </c>
      <c r="O69" s="12" t="s">
        <v>1481</v>
      </c>
      <c r="P69" s="20" t="s">
        <v>1387</v>
      </c>
      <c r="Q69" s="12">
        <v>300</v>
      </c>
      <c r="R69" s="12"/>
      <c r="S69" s="12"/>
      <c r="T69" s="12"/>
      <c r="U69" s="12"/>
      <c r="V69" s="12"/>
      <c r="W69" s="12"/>
      <c r="X69" s="12"/>
      <c r="Y69" s="11">
        <v>300</v>
      </c>
      <c r="Z69" s="11">
        <v>300</v>
      </c>
      <c r="AA69" s="11">
        <v>0</v>
      </c>
      <c r="AB69" s="37">
        <v>1</v>
      </c>
      <c r="AC69" s="38"/>
      <c r="AD69" s="12"/>
      <c r="AE69" s="39"/>
      <c r="AF69" s="39"/>
      <c r="AG69" s="39" t="s">
        <v>1339</v>
      </c>
      <c r="AH69" s="39">
        <v>300</v>
      </c>
      <c r="AI69" s="39">
        <v>300</v>
      </c>
      <c r="AJ69" s="39">
        <v>0</v>
      </c>
      <c r="AK69" s="39"/>
      <c r="AL69" s="39"/>
      <c r="AM69" s="39"/>
      <c r="AN69" s="39"/>
    </row>
    <row r="70" s="1" customFormat="1" ht="28.05" customHeight="1" spans="1:40">
      <c r="A70" s="11">
        <v>64</v>
      </c>
      <c r="B70" s="12" t="s">
        <v>1393</v>
      </c>
      <c r="C70" s="12" t="s">
        <v>1482</v>
      </c>
      <c r="D70" s="12" t="s">
        <v>1348</v>
      </c>
      <c r="E70" s="12" t="s">
        <v>1410</v>
      </c>
      <c r="F70" s="12" t="s">
        <v>1410</v>
      </c>
      <c r="G70" s="12" t="s">
        <v>1410</v>
      </c>
      <c r="H70" s="12" t="s">
        <v>1351</v>
      </c>
      <c r="I70" s="12" t="s">
        <v>1396</v>
      </c>
      <c r="J70" s="19">
        <v>340</v>
      </c>
      <c r="K70" s="12">
        <v>2023.04</v>
      </c>
      <c r="L70" s="12">
        <v>2023.08</v>
      </c>
      <c r="M70" s="12" t="s">
        <v>1426</v>
      </c>
      <c r="N70" s="12" t="s">
        <v>1483</v>
      </c>
      <c r="O70" s="12" t="s">
        <v>1484</v>
      </c>
      <c r="P70" s="20" t="s">
        <v>1387</v>
      </c>
      <c r="Q70" s="12">
        <v>340</v>
      </c>
      <c r="R70" s="12"/>
      <c r="S70" s="12"/>
      <c r="T70" s="12"/>
      <c r="U70" s="12"/>
      <c r="V70" s="12"/>
      <c r="W70" s="12"/>
      <c r="X70" s="12"/>
      <c r="Y70" s="11">
        <v>340</v>
      </c>
      <c r="Z70" s="11">
        <v>340</v>
      </c>
      <c r="AA70" s="11">
        <v>0</v>
      </c>
      <c r="AB70" s="37">
        <v>1</v>
      </c>
      <c r="AC70" s="38"/>
      <c r="AD70" s="12"/>
      <c r="AE70" s="39"/>
      <c r="AF70" s="39"/>
      <c r="AG70" s="39" t="s">
        <v>1339</v>
      </c>
      <c r="AH70" s="39">
        <v>340</v>
      </c>
      <c r="AI70" s="39">
        <v>340</v>
      </c>
      <c r="AJ70" s="39">
        <v>0</v>
      </c>
      <c r="AK70" s="39"/>
      <c r="AL70" s="39"/>
      <c r="AM70" s="39"/>
      <c r="AN70" s="39"/>
    </row>
    <row r="71" s="1" customFormat="1" ht="28.05" customHeight="1" spans="1:40">
      <c r="A71" s="11">
        <v>65</v>
      </c>
      <c r="B71" s="12" t="s">
        <v>1393</v>
      </c>
      <c r="C71" s="12" t="s">
        <v>1475</v>
      </c>
      <c r="D71" s="12" t="s">
        <v>1348</v>
      </c>
      <c r="E71" s="12" t="s">
        <v>1485</v>
      </c>
      <c r="F71" s="12" t="s">
        <v>1410</v>
      </c>
      <c r="G71" s="12" t="s">
        <v>1410</v>
      </c>
      <c r="H71" s="12" t="s">
        <v>1351</v>
      </c>
      <c r="I71" s="12" t="s">
        <v>1396</v>
      </c>
      <c r="J71" s="19">
        <v>200</v>
      </c>
      <c r="K71" s="12">
        <v>2023.04</v>
      </c>
      <c r="L71" s="12">
        <v>2023.08</v>
      </c>
      <c r="M71" s="12" t="s">
        <v>1428</v>
      </c>
      <c r="N71" s="12" t="s">
        <v>1429</v>
      </c>
      <c r="O71" s="12" t="s">
        <v>1429</v>
      </c>
      <c r="P71" s="20" t="s">
        <v>1387</v>
      </c>
      <c r="Q71" s="12">
        <v>200</v>
      </c>
      <c r="R71" s="12"/>
      <c r="S71" s="12"/>
      <c r="T71" s="12"/>
      <c r="U71" s="12"/>
      <c r="V71" s="12"/>
      <c r="W71" s="12"/>
      <c r="X71" s="12"/>
      <c r="Y71" s="11">
        <v>200</v>
      </c>
      <c r="Z71" s="11">
        <v>200</v>
      </c>
      <c r="AA71" s="11">
        <v>0</v>
      </c>
      <c r="AB71" s="37">
        <v>1</v>
      </c>
      <c r="AC71" s="38"/>
      <c r="AD71" s="12"/>
      <c r="AE71" s="39"/>
      <c r="AF71" s="39"/>
      <c r="AG71" s="39" t="s">
        <v>1339</v>
      </c>
      <c r="AH71" s="39">
        <v>200</v>
      </c>
      <c r="AI71" s="39">
        <v>200</v>
      </c>
      <c r="AJ71" s="39">
        <v>0</v>
      </c>
      <c r="AK71" s="39"/>
      <c r="AL71" s="39"/>
      <c r="AM71" s="39"/>
      <c r="AN71" s="39"/>
    </row>
    <row r="72" s="1" customFormat="1" ht="28.05" customHeight="1" spans="1:40">
      <c r="A72" s="11">
        <v>66</v>
      </c>
      <c r="B72" s="12" t="s">
        <v>1393</v>
      </c>
      <c r="C72" s="12" t="s">
        <v>1486</v>
      </c>
      <c r="D72" s="12" t="s">
        <v>1348</v>
      </c>
      <c r="E72" s="12" t="s">
        <v>1487</v>
      </c>
      <c r="F72" s="12" t="s">
        <v>1487</v>
      </c>
      <c r="G72" s="12" t="s">
        <v>1487</v>
      </c>
      <c r="H72" s="12" t="s">
        <v>1351</v>
      </c>
      <c r="I72" s="12" t="s">
        <v>1396</v>
      </c>
      <c r="J72" s="19">
        <v>141.238</v>
      </c>
      <c r="K72" s="12">
        <v>2023.04</v>
      </c>
      <c r="L72" s="12">
        <v>2023.08</v>
      </c>
      <c r="M72" s="12" t="s">
        <v>1430</v>
      </c>
      <c r="N72" s="12" t="s">
        <v>1374</v>
      </c>
      <c r="O72" s="12" t="s">
        <v>1375</v>
      </c>
      <c r="P72" s="20" t="s">
        <v>1387</v>
      </c>
      <c r="Q72" s="12">
        <v>141.238</v>
      </c>
      <c r="R72" s="12"/>
      <c r="S72" s="12"/>
      <c r="T72" s="12"/>
      <c r="U72" s="12"/>
      <c r="V72" s="12"/>
      <c r="W72" s="12"/>
      <c r="X72" s="12"/>
      <c r="Y72" s="11">
        <v>141.238</v>
      </c>
      <c r="Z72" s="11">
        <v>141.238</v>
      </c>
      <c r="AA72" s="11">
        <v>0</v>
      </c>
      <c r="AB72" s="37">
        <v>1</v>
      </c>
      <c r="AC72" s="38"/>
      <c r="AD72" s="12"/>
      <c r="AE72" s="39"/>
      <c r="AF72" s="39"/>
      <c r="AG72" s="39" t="s">
        <v>1339</v>
      </c>
      <c r="AH72" s="39">
        <v>141.238</v>
      </c>
      <c r="AI72" s="39">
        <v>141.238</v>
      </c>
      <c r="AJ72" s="39">
        <v>0</v>
      </c>
      <c r="AK72" s="39"/>
      <c r="AL72" s="39"/>
      <c r="AM72" s="39"/>
      <c r="AN72" s="39"/>
    </row>
    <row r="73" s="1" customFormat="1" ht="28.05" customHeight="1" spans="1:40">
      <c r="A73" s="11">
        <v>67</v>
      </c>
      <c r="B73" s="12" t="s">
        <v>1393</v>
      </c>
      <c r="C73" s="12" t="s">
        <v>1486</v>
      </c>
      <c r="D73" s="12" t="s">
        <v>1348</v>
      </c>
      <c r="E73" s="12" t="s">
        <v>1487</v>
      </c>
      <c r="F73" s="12" t="s">
        <v>1487</v>
      </c>
      <c r="G73" s="12" t="s">
        <v>1487</v>
      </c>
      <c r="H73" s="12" t="s">
        <v>1351</v>
      </c>
      <c r="I73" s="12" t="s">
        <v>1396</v>
      </c>
      <c r="J73" s="19">
        <v>217.061</v>
      </c>
      <c r="K73" s="12">
        <v>2023.04</v>
      </c>
      <c r="L73" s="12">
        <v>2023.08</v>
      </c>
      <c r="M73" s="12" t="s">
        <v>1432</v>
      </c>
      <c r="N73" s="12" t="s">
        <v>1433</v>
      </c>
      <c r="O73" s="12" t="s">
        <v>1434</v>
      </c>
      <c r="P73" s="20" t="s">
        <v>1387</v>
      </c>
      <c r="Q73" s="12">
        <v>217.061</v>
      </c>
      <c r="R73" s="12"/>
      <c r="S73" s="12"/>
      <c r="T73" s="12"/>
      <c r="U73" s="12"/>
      <c r="V73" s="12"/>
      <c r="W73" s="12"/>
      <c r="X73" s="12"/>
      <c r="Y73" s="11">
        <v>217.061</v>
      </c>
      <c r="Z73" s="11">
        <v>217.061</v>
      </c>
      <c r="AA73" s="11">
        <v>0</v>
      </c>
      <c r="AB73" s="37">
        <v>1</v>
      </c>
      <c r="AC73" s="38"/>
      <c r="AD73" s="12"/>
      <c r="AE73" s="39"/>
      <c r="AF73" s="39"/>
      <c r="AG73" s="39" t="s">
        <v>1339</v>
      </c>
      <c r="AH73" s="39">
        <v>217.061</v>
      </c>
      <c r="AI73" s="39">
        <v>217.061</v>
      </c>
      <c r="AJ73" s="39">
        <v>0</v>
      </c>
      <c r="AK73" s="39"/>
      <c r="AL73" s="39"/>
      <c r="AM73" s="39"/>
      <c r="AN73" s="39"/>
    </row>
    <row r="74" s="1" customFormat="1" ht="28.05" customHeight="1" spans="1:40">
      <c r="A74" s="11">
        <v>68</v>
      </c>
      <c r="B74" s="12" t="s">
        <v>1393</v>
      </c>
      <c r="C74" s="12" t="s">
        <v>1486</v>
      </c>
      <c r="D74" s="12" t="s">
        <v>1348</v>
      </c>
      <c r="E74" s="12" t="s">
        <v>1487</v>
      </c>
      <c r="F74" s="12" t="s">
        <v>1487</v>
      </c>
      <c r="G74" s="12" t="s">
        <v>1487</v>
      </c>
      <c r="H74" s="12" t="s">
        <v>1351</v>
      </c>
      <c r="I74" s="12" t="s">
        <v>1396</v>
      </c>
      <c r="J74" s="19">
        <v>300</v>
      </c>
      <c r="K74" s="12">
        <v>2023.04</v>
      </c>
      <c r="L74" s="12">
        <v>2023.08</v>
      </c>
      <c r="M74" s="12" t="s">
        <v>1435</v>
      </c>
      <c r="N74" s="12" t="s">
        <v>1488</v>
      </c>
      <c r="O74" s="12" t="s">
        <v>1489</v>
      </c>
      <c r="P74" s="20" t="s">
        <v>1387</v>
      </c>
      <c r="Q74" s="12">
        <v>300</v>
      </c>
      <c r="R74" s="12"/>
      <c r="S74" s="12"/>
      <c r="T74" s="12"/>
      <c r="U74" s="12"/>
      <c r="V74" s="12"/>
      <c r="W74" s="12"/>
      <c r="X74" s="12"/>
      <c r="Y74" s="11">
        <v>300</v>
      </c>
      <c r="Z74" s="11">
        <v>300</v>
      </c>
      <c r="AA74" s="11">
        <v>0</v>
      </c>
      <c r="AB74" s="37">
        <v>1</v>
      </c>
      <c r="AC74" s="38"/>
      <c r="AD74" s="12"/>
      <c r="AE74" s="39"/>
      <c r="AF74" s="39"/>
      <c r="AG74" s="39" t="s">
        <v>1339</v>
      </c>
      <c r="AH74" s="39">
        <v>300</v>
      </c>
      <c r="AI74" s="39">
        <v>300</v>
      </c>
      <c r="AJ74" s="39">
        <v>0</v>
      </c>
      <c r="AK74" s="39"/>
      <c r="AL74" s="39"/>
      <c r="AM74" s="39"/>
      <c r="AN74" s="39"/>
    </row>
    <row r="75" s="1" customFormat="1" ht="28.05" customHeight="1" spans="1:40">
      <c r="A75" s="11">
        <v>69</v>
      </c>
      <c r="B75" s="12" t="s">
        <v>1393</v>
      </c>
      <c r="C75" s="12" t="s">
        <v>1422</v>
      </c>
      <c r="D75" s="12" t="s">
        <v>1348</v>
      </c>
      <c r="E75" s="12" t="s">
        <v>1485</v>
      </c>
      <c r="F75" s="12" t="s">
        <v>1490</v>
      </c>
      <c r="G75" s="12" t="s">
        <v>1490</v>
      </c>
      <c r="H75" s="12" t="s">
        <v>1351</v>
      </c>
      <c r="I75" s="12" t="s">
        <v>1396</v>
      </c>
      <c r="J75" s="19">
        <v>400</v>
      </c>
      <c r="K75" s="12">
        <v>2023.04</v>
      </c>
      <c r="L75" s="12">
        <v>2023.08</v>
      </c>
      <c r="M75" s="12" t="s">
        <v>1437</v>
      </c>
      <c r="N75" s="12" t="s">
        <v>1491</v>
      </c>
      <c r="O75" s="12" t="s">
        <v>1492</v>
      </c>
      <c r="P75" s="20" t="s">
        <v>1387</v>
      </c>
      <c r="Q75" s="12">
        <v>400</v>
      </c>
      <c r="R75" s="12"/>
      <c r="S75" s="12"/>
      <c r="T75" s="12"/>
      <c r="U75" s="12"/>
      <c r="V75" s="12"/>
      <c r="W75" s="12"/>
      <c r="X75" s="12"/>
      <c r="Y75" s="11">
        <v>400</v>
      </c>
      <c r="Z75" s="11">
        <v>400</v>
      </c>
      <c r="AA75" s="11">
        <v>0</v>
      </c>
      <c r="AB75" s="37">
        <v>1</v>
      </c>
      <c r="AC75" s="38"/>
      <c r="AD75" s="12"/>
      <c r="AE75" s="39"/>
      <c r="AF75" s="39"/>
      <c r="AG75" s="39" t="s">
        <v>1339</v>
      </c>
      <c r="AH75" s="39">
        <v>400</v>
      </c>
      <c r="AI75" s="39">
        <v>400</v>
      </c>
      <c r="AJ75" s="39">
        <v>0</v>
      </c>
      <c r="AK75" s="39"/>
      <c r="AL75" s="39"/>
      <c r="AM75" s="39"/>
      <c r="AN75" s="39"/>
    </row>
    <row r="76" s="1" customFormat="1" ht="28.05" customHeight="1" spans="1:40">
      <c r="A76" s="11">
        <v>70</v>
      </c>
      <c r="B76" s="12" t="s">
        <v>1393</v>
      </c>
      <c r="C76" s="12" t="s">
        <v>1347</v>
      </c>
      <c r="D76" s="12" t="s">
        <v>1348</v>
      </c>
      <c r="E76" s="12" t="s">
        <v>1493</v>
      </c>
      <c r="F76" s="12" t="s">
        <v>1493</v>
      </c>
      <c r="G76" s="12" t="s">
        <v>1493</v>
      </c>
      <c r="H76" s="12" t="s">
        <v>1351</v>
      </c>
      <c r="I76" s="12" t="s">
        <v>1396</v>
      </c>
      <c r="J76" s="19">
        <v>300</v>
      </c>
      <c r="K76" s="12">
        <v>2023.04</v>
      </c>
      <c r="L76" s="12">
        <v>2023.08</v>
      </c>
      <c r="M76" s="12" t="s">
        <v>1438</v>
      </c>
      <c r="N76" s="12" t="s">
        <v>1494</v>
      </c>
      <c r="O76" s="12" t="s">
        <v>1495</v>
      </c>
      <c r="P76" s="20" t="s">
        <v>1356</v>
      </c>
      <c r="Q76" s="12">
        <v>300</v>
      </c>
      <c r="R76" s="12"/>
      <c r="S76" s="12"/>
      <c r="T76" s="12"/>
      <c r="U76" s="12"/>
      <c r="V76" s="12"/>
      <c r="W76" s="12"/>
      <c r="X76" s="12"/>
      <c r="Y76" s="11">
        <v>300</v>
      </c>
      <c r="Z76" s="11">
        <v>300</v>
      </c>
      <c r="AA76" s="11">
        <v>0</v>
      </c>
      <c r="AB76" s="37">
        <v>1</v>
      </c>
      <c r="AC76" s="38"/>
      <c r="AD76" s="12"/>
      <c r="AE76" s="39"/>
      <c r="AF76" s="39"/>
      <c r="AG76" s="39" t="s">
        <v>1339</v>
      </c>
      <c r="AH76" s="39">
        <v>300</v>
      </c>
      <c r="AI76" s="39">
        <v>300</v>
      </c>
      <c r="AJ76" s="39">
        <v>0</v>
      </c>
      <c r="AK76" s="39"/>
      <c r="AL76" s="39"/>
      <c r="AM76" s="39"/>
      <c r="AN76" s="39"/>
    </row>
    <row r="77" s="1" customFormat="1" ht="28.05" customHeight="1" spans="1:40">
      <c r="A77" s="11">
        <v>71</v>
      </c>
      <c r="B77" s="12" t="s">
        <v>1393</v>
      </c>
      <c r="C77" s="12" t="s">
        <v>1347</v>
      </c>
      <c r="D77" s="12" t="s">
        <v>1348</v>
      </c>
      <c r="E77" s="12" t="s">
        <v>1493</v>
      </c>
      <c r="F77" s="12" t="s">
        <v>1493</v>
      </c>
      <c r="G77" s="12" t="s">
        <v>1493</v>
      </c>
      <c r="H77" s="12" t="s">
        <v>1351</v>
      </c>
      <c r="I77" s="12" t="s">
        <v>1396</v>
      </c>
      <c r="J77" s="19">
        <v>800</v>
      </c>
      <c r="K77" s="12">
        <v>2023.04</v>
      </c>
      <c r="L77" s="12">
        <v>2023.08</v>
      </c>
      <c r="M77" s="12" t="s">
        <v>1438</v>
      </c>
      <c r="N77" s="12" t="s">
        <v>1496</v>
      </c>
      <c r="O77" s="12" t="s">
        <v>1497</v>
      </c>
      <c r="P77" s="20" t="s">
        <v>1356</v>
      </c>
      <c r="Q77" s="12">
        <v>800</v>
      </c>
      <c r="R77" s="12"/>
      <c r="S77" s="12"/>
      <c r="T77" s="12"/>
      <c r="U77" s="12"/>
      <c r="V77" s="12"/>
      <c r="W77" s="12"/>
      <c r="X77" s="12"/>
      <c r="Y77" s="11">
        <v>800</v>
      </c>
      <c r="Z77" s="11">
        <v>800</v>
      </c>
      <c r="AA77" s="11">
        <v>0</v>
      </c>
      <c r="AB77" s="37">
        <v>1</v>
      </c>
      <c r="AC77" s="38"/>
      <c r="AD77" s="12"/>
      <c r="AE77" s="39"/>
      <c r="AF77" s="39"/>
      <c r="AG77" s="39" t="s">
        <v>1339</v>
      </c>
      <c r="AH77" s="39">
        <v>800</v>
      </c>
      <c r="AI77" s="39">
        <v>800</v>
      </c>
      <c r="AJ77" s="39">
        <v>0</v>
      </c>
      <c r="AK77" s="39"/>
      <c r="AL77" s="39"/>
      <c r="AM77" s="39"/>
      <c r="AN77" s="39"/>
    </row>
    <row r="78" s="1" customFormat="1" ht="28.05" customHeight="1" spans="1:40">
      <c r="A78" s="11">
        <v>72</v>
      </c>
      <c r="B78" s="12" t="s">
        <v>1393</v>
      </c>
      <c r="C78" s="12" t="s">
        <v>1347</v>
      </c>
      <c r="D78" s="12" t="s">
        <v>1348</v>
      </c>
      <c r="E78" s="12" t="s">
        <v>1493</v>
      </c>
      <c r="F78" s="12" t="s">
        <v>1493</v>
      </c>
      <c r="G78" s="12" t="s">
        <v>1493</v>
      </c>
      <c r="H78" s="12" t="s">
        <v>1351</v>
      </c>
      <c r="I78" s="12" t="s">
        <v>1396</v>
      </c>
      <c r="J78" s="19">
        <v>100</v>
      </c>
      <c r="K78" s="12">
        <v>2023.04</v>
      </c>
      <c r="L78" s="12">
        <v>2023.08</v>
      </c>
      <c r="M78" s="12" t="s">
        <v>1438</v>
      </c>
      <c r="N78" s="12" t="s">
        <v>1374</v>
      </c>
      <c r="O78" s="12" t="s">
        <v>1375</v>
      </c>
      <c r="P78" s="20" t="s">
        <v>1356</v>
      </c>
      <c r="Q78" s="12">
        <v>100</v>
      </c>
      <c r="R78" s="12"/>
      <c r="S78" s="12"/>
      <c r="T78" s="12"/>
      <c r="U78" s="12"/>
      <c r="V78" s="12"/>
      <c r="W78" s="12"/>
      <c r="X78" s="12"/>
      <c r="Y78" s="11">
        <v>100</v>
      </c>
      <c r="Z78" s="11">
        <v>100</v>
      </c>
      <c r="AA78" s="11">
        <v>0</v>
      </c>
      <c r="AB78" s="37">
        <v>1</v>
      </c>
      <c r="AC78" s="38"/>
      <c r="AD78" s="12"/>
      <c r="AE78" s="39"/>
      <c r="AF78" s="39"/>
      <c r="AG78" s="39" t="s">
        <v>1339</v>
      </c>
      <c r="AH78" s="39">
        <v>100</v>
      </c>
      <c r="AI78" s="39">
        <v>100</v>
      </c>
      <c r="AJ78" s="39">
        <v>0</v>
      </c>
      <c r="AK78" s="39"/>
      <c r="AL78" s="39"/>
      <c r="AM78" s="39"/>
      <c r="AN78" s="39"/>
    </row>
    <row r="79" s="1" customFormat="1" ht="28.05" customHeight="1" spans="1:40">
      <c r="A79" s="11">
        <v>73</v>
      </c>
      <c r="B79" s="12" t="s">
        <v>1393</v>
      </c>
      <c r="C79" s="12" t="s">
        <v>1347</v>
      </c>
      <c r="D79" s="12" t="s">
        <v>1348</v>
      </c>
      <c r="E79" s="12" t="s">
        <v>1493</v>
      </c>
      <c r="F79" s="12" t="s">
        <v>1493</v>
      </c>
      <c r="G79" s="12" t="s">
        <v>1493</v>
      </c>
      <c r="H79" s="12" t="s">
        <v>1351</v>
      </c>
      <c r="I79" s="12" t="s">
        <v>1396</v>
      </c>
      <c r="J79" s="19">
        <v>198</v>
      </c>
      <c r="K79" s="12">
        <v>2023.04</v>
      </c>
      <c r="L79" s="12">
        <v>2023.08</v>
      </c>
      <c r="M79" s="12" t="s">
        <v>1438</v>
      </c>
      <c r="N79" s="12" t="s">
        <v>1374</v>
      </c>
      <c r="O79" s="12" t="s">
        <v>1375</v>
      </c>
      <c r="P79" s="20" t="s">
        <v>1356</v>
      </c>
      <c r="Q79" s="12">
        <v>198</v>
      </c>
      <c r="R79" s="12"/>
      <c r="S79" s="12"/>
      <c r="T79" s="12"/>
      <c r="U79" s="12"/>
      <c r="V79" s="12"/>
      <c r="W79" s="12"/>
      <c r="X79" s="12"/>
      <c r="Y79" s="11">
        <v>198</v>
      </c>
      <c r="Z79" s="11">
        <v>198</v>
      </c>
      <c r="AA79" s="11">
        <v>0</v>
      </c>
      <c r="AB79" s="37">
        <v>1</v>
      </c>
      <c r="AC79" s="38"/>
      <c r="AD79" s="12"/>
      <c r="AE79" s="39"/>
      <c r="AF79" s="39"/>
      <c r="AG79" s="39" t="s">
        <v>1339</v>
      </c>
      <c r="AH79" s="39">
        <v>198</v>
      </c>
      <c r="AI79" s="39">
        <v>198</v>
      </c>
      <c r="AJ79" s="39">
        <v>0</v>
      </c>
      <c r="AK79" s="39"/>
      <c r="AL79" s="39"/>
      <c r="AM79" s="39"/>
      <c r="AN79" s="39"/>
    </row>
    <row r="80" s="1" customFormat="1" ht="28.05" customHeight="1" spans="1:40">
      <c r="A80" s="11">
        <v>74</v>
      </c>
      <c r="B80" s="12" t="s">
        <v>1393</v>
      </c>
      <c r="C80" s="12" t="s">
        <v>1347</v>
      </c>
      <c r="D80" s="12" t="s">
        <v>1348</v>
      </c>
      <c r="E80" s="12" t="s">
        <v>1493</v>
      </c>
      <c r="F80" s="12" t="s">
        <v>1493</v>
      </c>
      <c r="G80" s="12" t="s">
        <v>1493</v>
      </c>
      <c r="H80" s="12" t="s">
        <v>1351</v>
      </c>
      <c r="I80" s="12" t="s">
        <v>1396</v>
      </c>
      <c r="J80" s="19">
        <v>150</v>
      </c>
      <c r="K80" s="12">
        <v>2023.04</v>
      </c>
      <c r="L80" s="12">
        <v>2023.08</v>
      </c>
      <c r="M80" s="12" t="s">
        <v>1438</v>
      </c>
      <c r="N80" s="12" t="s">
        <v>1498</v>
      </c>
      <c r="O80" s="12" t="s">
        <v>1499</v>
      </c>
      <c r="P80" s="20" t="s">
        <v>1356</v>
      </c>
      <c r="Q80" s="12">
        <v>150</v>
      </c>
      <c r="R80" s="12"/>
      <c r="S80" s="12"/>
      <c r="T80" s="12"/>
      <c r="U80" s="12"/>
      <c r="V80" s="12"/>
      <c r="W80" s="12"/>
      <c r="X80" s="12"/>
      <c r="Y80" s="11">
        <v>150</v>
      </c>
      <c r="Z80" s="11">
        <v>150</v>
      </c>
      <c r="AA80" s="11">
        <v>0</v>
      </c>
      <c r="AB80" s="37">
        <v>1</v>
      </c>
      <c r="AC80" s="38"/>
      <c r="AD80" s="12"/>
      <c r="AE80" s="39"/>
      <c r="AF80" s="39"/>
      <c r="AG80" s="39" t="s">
        <v>1339</v>
      </c>
      <c r="AH80" s="39">
        <v>150</v>
      </c>
      <c r="AI80" s="39">
        <v>150</v>
      </c>
      <c r="AJ80" s="39">
        <v>0</v>
      </c>
      <c r="AK80" s="39"/>
      <c r="AL80" s="39"/>
      <c r="AM80" s="39"/>
      <c r="AN80" s="39"/>
    </row>
    <row r="81" s="1" customFormat="1" ht="28.05" customHeight="1" spans="1:40">
      <c r="A81" s="11">
        <v>75</v>
      </c>
      <c r="B81" s="12" t="s">
        <v>1500</v>
      </c>
      <c r="C81" s="12" t="s">
        <v>1431</v>
      </c>
      <c r="D81" s="12" t="s">
        <v>1501</v>
      </c>
      <c r="E81" s="12" t="s">
        <v>1502</v>
      </c>
      <c r="F81" s="12" t="s">
        <v>1503</v>
      </c>
      <c r="G81" s="12" t="s">
        <v>1503</v>
      </c>
      <c r="H81" s="12" t="s">
        <v>1351</v>
      </c>
      <c r="I81" s="12" t="s">
        <v>1396</v>
      </c>
      <c r="J81" s="19">
        <v>134</v>
      </c>
      <c r="K81" s="12">
        <v>2023.05</v>
      </c>
      <c r="L81" s="12">
        <v>2023.09</v>
      </c>
      <c r="M81" s="12" t="s">
        <v>1504</v>
      </c>
      <c r="N81" s="12" t="s">
        <v>1488</v>
      </c>
      <c r="O81" s="12" t="s">
        <v>1489</v>
      </c>
      <c r="P81" s="20" t="s">
        <v>1356</v>
      </c>
      <c r="Q81" s="12">
        <v>134</v>
      </c>
      <c r="R81" s="12"/>
      <c r="S81" s="12"/>
      <c r="T81" s="12"/>
      <c r="U81" s="12"/>
      <c r="V81" s="12"/>
      <c r="W81" s="12"/>
      <c r="X81" s="12"/>
      <c r="Y81" s="11">
        <v>134</v>
      </c>
      <c r="Z81" s="11">
        <v>134</v>
      </c>
      <c r="AA81" s="11">
        <v>0</v>
      </c>
      <c r="AB81" s="37">
        <v>1</v>
      </c>
      <c r="AC81" s="38"/>
      <c r="AD81" s="12"/>
      <c r="AE81" s="39"/>
      <c r="AF81" s="39"/>
      <c r="AG81" s="39" t="s">
        <v>1339</v>
      </c>
      <c r="AH81" s="39">
        <v>134</v>
      </c>
      <c r="AI81" s="39">
        <v>134</v>
      </c>
      <c r="AJ81" s="39">
        <v>0</v>
      </c>
      <c r="AK81" s="39"/>
      <c r="AL81" s="39"/>
      <c r="AM81" s="39"/>
      <c r="AN81" s="39"/>
    </row>
    <row r="82" s="1" customFormat="1" ht="28.05" customHeight="1" spans="1:40">
      <c r="A82" s="11">
        <v>76</v>
      </c>
      <c r="B82" s="12" t="s">
        <v>1500</v>
      </c>
      <c r="C82" s="12" t="s">
        <v>1436</v>
      </c>
      <c r="D82" s="12" t="s">
        <v>1505</v>
      </c>
      <c r="E82" s="12" t="s">
        <v>1407</v>
      </c>
      <c r="F82" s="12" t="s">
        <v>1408</v>
      </c>
      <c r="G82" s="12" t="s">
        <v>1408</v>
      </c>
      <c r="H82" s="12" t="s">
        <v>1351</v>
      </c>
      <c r="I82" s="12" t="s">
        <v>1396</v>
      </c>
      <c r="J82" s="19">
        <v>80</v>
      </c>
      <c r="K82" s="12">
        <v>2023.05</v>
      </c>
      <c r="L82" s="12">
        <v>2023.09</v>
      </c>
      <c r="M82" s="12" t="s">
        <v>1506</v>
      </c>
      <c r="N82" s="12" t="s">
        <v>1507</v>
      </c>
      <c r="O82" s="12" t="s">
        <v>1375</v>
      </c>
      <c r="P82" s="20" t="s">
        <v>1356</v>
      </c>
      <c r="Q82" s="12">
        <v>80</v>
      </c>
      <c r="R82" s="12"/>
      <c r="S82" s="12"/>
      <c r="T82" s="12"/>
      <c r="U82" s="12"/>
      <c r="V82" s="12"/>
      <c r="W82" s="12"/>
      <c r="X82" s="12"/>
      <c r="Y82" s="11">
        <v>80</v>
      </c>
      <c r="Z82" s="11">
        <v>80</v>
      </c>
      <c r="AA82" s="11">
        <v>0</v>
      </c>
      <c r="AB82" s="37">
        <v>1</v>
      </c>
      <c r="AC82" s="38"/>
      <c r="AD82" s="12"/>
      <c r="AE82" s="39"/>
      <c r="AF82" s="39"/>
      <c r="AG82" s="39" t="s">
        <v>1339</v>
      </c>
      <c r="AH82" s="39">
        <v>80</v>
      </c>
      <c r="AI82" s="39">
        <v>80</v>
      </c>
      <c r="AJ82" s="39">
        <v>0</v>
      </c>
      <c r="AK82" s="39"/>
      <c r="AL82" s="39"/>
      <c r="AM82" s="39"/>
      <c r="AN82" s="39"/>
    </row>
    <row r="83" s="1" customFormat="1" ht="28.05" customHeight="1" spans="1:40">
      <c r="A83" s="11">
        <v>77</v>
      </c>
      <c r="B83" s="12" t="s">
        <v>1500</v>
      </c>
      <c r="C83" s="12" t="s">
        <v>1368</v>
      </c>
      <c r="D83" s="12" t="s">
        <v>1505</v>
      </c>
      <c r="E83" s="12" t="s">
        <v>1407</v>
      </c>
      <c r="F83" s="12" t="s">
        <v>1350</v>
      </c>
      <c r="G83" s="12" t="s">
        <v>1350</v>
      </c>
      <c r="H83" s="12" t="s">
        <v>1368</v>
      </c>
      <c r="I83" s="12" t="s">
        <v>1396</v>
      </c>
      <c r="J83" s="19">
        <v>20</v>
      </c>
      <c r="K83" s="12">
        <v>2023.05</v>
      </c>
      <c r="L83" s="12">
        <v>2023.09</v>
      </c>
      <c r="M83" s="12" t="s">
        <v>1508</v>
      </c>
      <c r="N83" s="12" t="s">
        <v>1374</v>
      </c>
      <c r="O83" s="12" t="s">
        <v>1375</v>
      </c>
      <c r="P83" s="20" t="s">
        <v>1356</v>
      </c>
      <c r="Q83" s="12">
        <v>20</v>
      </c>
      <c r="R83" s="12"/>
      <c r="S83" s="12"/>
      <c r="T83" s="12"/>
      <c r="U83" s="12"/>
      <c r="V83" s="12"/>
      <c r="W83" s="12"/>
      <c r="X83" s="12"/>
      <c r="Y83" s="11">
        <v>20</v>
      </c>
      <c r="Z83" s="11">
        <v>20</v>
      </c>
      <c r="AA83" s="11">
        <v>0</v>
      </c>
      <c r="AB83" s="37">
        <v>1</v>
      </c>
      <c r="AC83" s="38"/>
      <c r="AD83" s="12"/>
      <c r="AE83" s="39"/>
      <c r="AF83" s="39"/>
      <c r="AG83" s="39" t="s">
        <v>1339</v>
      </c>
      <c r="AH83" s="39">
        <v>20</v>
      </c>
      <c r="AI83" s="39">
        <v>20</v>
      </c>
      <c r="AJ83" s="39">
        <v>0</v>
      </c>
      <c r="AK83" s="39"/>
      <c r="AL83" s="39"/>
      <c r="AM83" s="39"/>
      <c r="AN83" s="39"/>
    </row>
    <row r="84" s="1" customFormat="1" ht="28.05" customHeight="1" spans="1:40">
      <c r="A84" s="11">
        <v>78</v>
      </c>
      <c r="B84" s="12" t="s">
        <v>1500</v>
      </c>
      <c r="C84" s="12" t="s">
        <v>1422</v>
      </c>
      <c r="D84" s="12" t="s">
        <v>1505</v>
      </c>
      <c r="E84" s="12" t="s">
        <v>1509</v>
      </c>
      <c r="F84" s="12" t="s">
        <v>1510</v>
      </c>
      <c r="G84" s="12" t="s">
        <v>1510</v>
      </c>
      <c r="H84" s="12" t="s">
        <v>1351</v>
      </c>
      <c r="I84" s="12" t="s">
        <v>1396</v>
      </c>
      <c r="J84" s="19">
        <v>10</v>
      </c>
      <c r="K84" s="12">
        <v>2023.05</v>
      </c>
      <c r="L84" s="12">
        <v>2023.09</v>
      </c>
      <c r="M84" s="12" t="s">
        <v>1511</v>
      </c>
      <c r="N84" s="12" t="s">
        <v>1377</v>
      </c>
      <c r="O84" s="12" t="s">
        <v>1378</v>
      </c>
      <c r="P84" s="20" t="s">
        <v>1387</v>
      </c>
      <c r="Q84" s="12">
        <v>10</v>
      </c>
      <c r="R84" s="12"/>
      <c r="S84" s="12"/>
      <c r="T84" s="12"/>
      <c r="U84" s="12"/>
      <c r="V84" s="12"/>
      <c r="W84" s="12"/>
      <c r="X84" s="12"/>
      <c r="Y84" s="11">
        <v>10</v>
      </c>
      <c r="Z84" s="11">
        <v>10</v>
      </c>
      <c r="AA84" s="11">
        <v>0</v>
      </c>
      <c r="AB84" s="37">
        <v>1</v>
      </c>
      <c r="AC84" s="38"/>
      <c r="AD84" s="12"/>
      <c r="AE84" s="39"/>
      <c r="AF84" s="39"/>
      <c r="AG84" s="39" t="s">
        <v>1339</v>
      </c>
      <c r="AH84" s="39">
        <v>10</v>
      </c>
      <c r="AI84" s="39">
        <v>10</v>
      </c>
      <c r="AJ84" s="39">
        <v>0</v>
      </c>
      <c r="AK84" s="39"/>
      <c r="AL84" s="39"/>
      <c r="AM84" s="39"/>
      <c r="AN84" s="39"/>
    </row>
    <row r="85" s="1" customFormat="1" ht="28.05" customHeight="1" spans="1:40">
      <c r="A85" s="11">
        <v>79</v>
      </c>
      <c r="B85" s="12" t="s">
        <v>1500</v>
      </c>
      <c r="C85" s="12" t="s">
        <v>1422</v>
      </c>
      <c r="D85" s="12" t="s">
        <v>1505</v>
      </c>
      <c r="E85" s="12" t="s">
        <v>1509</v>
      </c>
      <c r="F85" s="12" t="s">
        <v>1512</v>
      </c>
      <c r="G85" s="12" t="s">
        <v>1512</v>
      </c>
      <c r="H85" s="12" t="s">
        <v>1351</v>
      </c>
      <c r="I85" s="12" t="s">
        <v>1396</v>
      </c>
      <c r="J85" s="19">
        <v>12</v>
      </c>
      <c r="K85" s="12">
        <v>2023.05</v>
      </c>
      <c r="L85" s="12">
        <v>2023.09</v>
      </c>
      <c r="M85" s="12" t="s">
        <v>1513</v>
      </c>
      <c r="N85" s="12" t="s">
        <v>1377</v>
      </c>
      <c r="O85" s="12" t="s">
        <v>1378</v>
      </c>
      <c r="P85" s="20" t="s">
        <v>1387</v>
      </c>
      <c r="Q85" s="12">
        <v>12</v>
      </c>
      <c r="R85" s="12"/>
      <c r="S85" s="12"/>
      <c r="T85" s="12"/>
      <c r="U85" s="12"/>
      <c r="V85" s="12"/>
      <c r="W85" s="12"/>
      <c r="X85" s="12"/>
      <c r="Y85" s="11">
        <v>12</v>
      </c>
      <c r="Z85" s="11">
        <v>12</v>
      </c>
      <c r="AA85" s="11">
        <v>0</v>
      </c>
      <c r="AB85" s="37">
        <v>1</v>
      </c>
      <c r="AC85" s="38"/>
      <c r="AD85" s="12"/>
      <c r="AE85" s="39"/>
      <c r="AF85" s="39"/>
      <c r="AG85" s="39" t="s">
        <v>1339</v>
      </c>
      <c r="AH85" s="39">
        <v>12</v>
      </c>
      <c r="AI85" s="39">
        <v>12</v>
      </c>
      <c r="AJ85" s="39">
        <v>0</v>
      </c>
      <c r="AK85" s="39"/>
      <c r="AL85" s="39"/>
      <c r="AM85" s="39"/>
      <c r="AN85" s="39"/>
    </row>
    <row r="86" s="1" customFormat="1" ht="28.05" customHeight="1" spans="1:40">
      <c r="A86" s="11">
        <v>80</v>
      </c>
      <c r="B86" s="12" t="s">
        <v>1500</v>
      </c>
      <c r="C86" s="12" t="s">
        <v>1422</v>
      </c>
      <c r="D86" s="12" t="s">
        <v>1505</v>
      </c>
      <c r="E86" s="12" t="s">
        <v>1509</v>
      </c>
      <c r="F86" s="12" t="s">
        <v>1514</v>
      </c>
      <c r="G86" s="12" t="s">
        <v>1514</v>
      </c>
      <c r="H86" s="12" t="s">
        <v>1351</v>
      </c>
      <c r="I86" s="12" t="s">
        <v>1396</v>
      </c>
      <c r="J86" s="19">
        <v>15</v>
      </c>
      <c r="K86" s="12">
        <v>2023.05</v>
      </c>
      <c r="L86" s="12">
        <v>2023.09</v>
      </c>
      <c r="M86" s="12" t="s">
        <v>1515</v>
      </c>
      <c r="N86" s="12" t="s">
        <v>1374</v>
      </c>
      <c r="O86" s="12" t="s">
        <v>1375</v>
      </c>
      <c r="P86" s="20" t="s">
        <v>1387</v>
      </c>
      <c r="Q86" s="12">
        <v>15</v>
      </c>
      <c r="R86" s="12"/>
      <c r="S86" s="12"/>
      <c r="T86" s="12"/>
      <c r="U86" s="12"/>
      <c r="V86" s="12"/>
      <c r="W86" s="12"/>
      <c r="X86" s="12"/>
      <c r="Y86" s="11">
        <v>15</v>
      </c>
      <c r="Z86" s="11">
        <v>15</v>
      </c>
      <c r="AA86" s="11">
        <v>0</v>
      </c>
      <c r="AB86" s="37">
        <v>1</v>
      </c>
      <c r="AC86" s="38"/>
      <c r="AD86" s="12"/>
      <c r="AE86" s="39"/>
      <c r="AF86" s="39"/>
      <c r="AG86" s="39" t="s">
        <v>1339</v>
      </c>
      <c r="AH86" s="39">
        <v>15</v>
      </c>
      <c r="AI86" s="39">
        <v>15</v>
      </c>
      <c r="AJ86" s="39">
        <v>0</v>
      </c>
      <c r="AK86" s="39"/>
      <c r="AL86" s="39"/>
      <c r="AM86" s="39"/>
      <c r="AN86" s="39"/>
    </row>
    <row r="87" s="1" customFormat="1" ht="28.05" customHeight="1" spans="1:40">
      <c r="A87" s="11">
        <v>81</v>
      </c>
      <c r="B87" s="12" t="s">
        <v>1500</v>
      </c>
      <c r="C87" s="12" t="s">
        <v>1486</v>
      </c>
      <c r="D87" s="12" t="s">
        <v>1505</v>
      </c>
      <c r="E87" s="12" t="s">
        <v>1516</v>
      </c>
      <c r="F87" s="12" t="s">
        <v>1517</v>
      </c>
      <c r="G87" s="12" t="s">
        <v>1517</v>
      </c>
      <c r="H87" s="12" t="s">
        <v>1351</v>
      </c>
      <c r="I87" s="12" t="s">
        <v>1396</v>
      </c>
      <c r="J87" s="19">
        <v>8</v>
      </c>
      <c r="K87" s="12">
        <v>2023.05</v>
      </c>
      <c r="L87" s="12">
        <v>2023.09</v>
      </c>
      <c r="M87" s="12" t="s">
        <v>1518</v>
      </c>
      <c r="N87" s="12" t="s">
        <v>1382</v>
      </c>
      <c r="O87" s="12" t="s">
        <v>1383</v>
      </c>
      <c r="P87" s="20" t="s">
        <v>1387</v>
      </c>
      <c r="Q87" s="12">
        <v>8</v>
      </c>
      <c r="R87" s="12"/>
      <c r="S87" s="12"/>
      <c r="T87" s="12"/>
      <c r="U87" s="12"/>
      <c r="V87" s="12"/>
      <c r="W87" s="12"/>
      <c r="X87" s="12"/>
      <c r="Y87" s="11">
        <v>8</v>
      </c>
      <c r="Z87" s="11">
        <v>8</v>
      </c>
      <c r="AA87" s="11">
        <v>0</v>
      </c>
      <c r="AB87" s="37">
        <v>1</v>
      </c>
      <c r="AC87" s="38"/>
      <c r="AD87" s="12"/>
      <c r="AE87" s="39"/>
      <c r="AF87" s="39"/>
      <c r="AG87" s="39" t="s">
        <v>1339</v>
      </c>
      <c r="AH87" s="39">
        <v>8</v>
      </c>
      <c r="AI87" s="39">
        <v>8</v>
      </c>
      <c r="AJ87" s="39">
        <v>0</v>
      </c>
      <c r="AK87" s="39"/>
      <c r="AL87" s="39"/>
      <c r="AM87" s="39"/>
      <c r="AN87" s="39"/>
    </row>
    <row r="88" s="1" customFormat="1" ht="28.05" customHeight="1" spans="1:40">
      <c r="A88" s="11">
        <v>82</v>
      </c>
      <c r="B88" s="12" t="s">
        <v>1500</v>
      </c>
      <c r="C88" s="12" t="s">
        <v>1422</v>
      </c>
      <c r="D88" s="12" t="s">
        <v>1505</v>
      </c>
      <c r="E88" s="12" t="s">
        <v>1516</v>
      </c>
      <c r="F88" s="12" t="s">
        <v>1401</v>
      </c>
      <c r="G88" s="12" t="s">
        <v>1401</v>
      </c>
      <c r="H88" s="12" t="s">
        <v>1351</v>
      </c>
      <c r="I88" s="12" t="s">
        <v>1396</v>
      </c>
      <c r="J88" s="19">
        <v>5</v>
      </c>
      <c r="K88" s="12">
        <v>2023.05</v>
      </c>
      <c r="L88" s="12">
        <v>2023.09</v>
      </c>
      <c r="M88" s="12" t="s">
        <v>1519</v>
      </c>
      <c r="N88" s="12" t="s">
        <v>1520</v>
      </c>
      <c r="O88" s="12" t="s">
        <v>1521</v>
      </c>
      <c r="P88" s="20" t="s">
        <v>1387</v>
      </c>
      <c r="Q88" s="12">
        <v>5</v>
      </c>
      <c r="R88" s="12"/>
      <c r="S88" s="12"/>
      <c r="T88" s="12"/>
      <c r="U88" s="12"/>
      <c r="V88" s="12"/>
      <c r="W88" s="12"/>
      <c r="X88" s="12"/>
      <c r="Y88" s="11">
        <v>5</v>
      </c>
      <c r="Z88" s="11">
        <v>5</v>
      </c>
      <c r="AA88" s="11">
        <v>0</v>
      </c>
      <c r="AB88" s="37">
        <v>1</v>
      </c>
      <c r="AC88" s="38"/>
      <c r="AD88" s="12"/>
      <c r="AE88" s="39"/>
      <c r="AF88" s="39"/>
      <c r="AG88" s="39" t="s">
        <v>1339</v>
      </c>
      <c r="AH88" s="39">
        <v>5</v>
      </c>
      <c r="AI88" s="39">
        <v>5</v>
      </c>
      <c r="AJ88" s="39">
        <v>0</v>
      </c>
      <c r="AK88" s="39"/>
      <c r="AL88" s="39"/>
      <c r="AM88" s="39"/>
      <c r="AN88" s="39"/>
    </row>
    <row r="89" s="1" customFormat="1" ht="28.05" customHeight="1" spans="1:40">
      <c r="A89" s="11">
        <v>83</v>
      </c>
      <c r="B89" s="12" t="s">
        <v>1500</v>
      </c>
      <c r="C89" s="12" t="s">
        <v>1422</v>
      </c>
      <c r="D89" s="12" t="s">
        <v>1505</v>
      </c>
      <c r="E89" s="12" t="s">
        <v>1516</v>
      </c>
      <c r="F89" s="12" t="s">
        <v>1522</v>
      </c>
      <c r="G89" s="12" t="s">
        <v>1522</v>
      </c>
      <c r="H89" s="12" t="s">
        <v>1351</v>
      </c>
      <c r="I89" s="12" t="s">
        <v>1396</v>
      </c>
      <c r="J89" s="19">
        <v>7</v>
      </c>
      <c r="K89" s="12">
        <v>2023.05</v>
      </c>
      <c r="L89" s="12">
        <v>2023.09</v>
      </c>
      <c r="M89" s="12" t="s">
        <v>1523</v>
      </c>
      <c r="N89" s="12" t="s">
        <v>1382</v>
      </c>
      <c r="O89" s="12" t="s">
        <v>1383</v>
      </c>
      <c r="P89" s="20" t="s">
        <v>1387</v>
      </c>
      <c r="Q89" s="12">
        <v>7</v>
      </c>
      <c r="R89" s="12"/>
      <c r="S89" s="12"/>
      <c r="T89" s="12"/>
      <c r="U89" s="12"/>
      <c r="V89" s="12"/>
      <c r="W89" s="12"/>
      <c r="X89" s="12"/>
      <c r="Y89" s="11">
        <v>7</v>
      </c>
      <c r="Z89" s="11">
        <v>7</v>
      </c>
      <c r="AA89" s="11">
        <v>0</v>
      </c>
      <c r="AB89" s="37">
        <v>1</v>
      </c>
      <c r="AC89" s="38"/>
      <c r="AD89" s="12"/>
      <c r="AE89" s="39"/>
      <c r="AF89" s="39"/>
      <c r="AG89" s="39" t="s">
        <v>1339</v>
      </c>
      <c r="AH89" s="39">
        <v>7</v>
      </c>
      <c r="AI89" s="39">
        <v>7</v>
      </c>
      <c r="AJ89" s="39">
        <v>0</v>
      </c>
      <c r="AK89" s="39"/>
      <c r="AL89" s="39"/>
      <c r="AM89" s="39"/>
      <c r="AN89" s="39"/>
    </row>
    <row r="90" s="1" customFormat="1" ht="28.05" customHeight="1" spans="1:40">
      <c r="A90" s="11">
        <v>84</v>
      </c>
      <c r="B90" s="12" t="s">
        <v>1500</v>
      </c>
      <c r="C90" s="12" t="s">
        <v>1389</v>
      </c>
      <c r="D90" s="12" t="s">
        <v>1505</v>
      </c>
      <c r="E90" s="12" t="s">
        <v>1516</v>
      </c>
      <c r="F90" s="12" t="s">
        <v>1402</v>
      </c>
      <c r="G90" s="12" t="s">
        <v>1402</v>
      </c>
      <c r="H90" s="12" t="s">
        <v>1368</v>
      </c>
      <c r="I90" s="12" t="s">
        <v>1396</v>
      </c>
      <c r="J90" s="19">
        <v>10</v>
      </c>
      <c r="K90" s="12">
        <v>2023.05</v>
      </c>
      <c r="L90" s="12">
        <v>2023.09</v>
      </c>
      <c r="M90" s="12" t="s">
        <v>1524</v>
      </c>
      <c r="N90" s="12" t="s">
        <v>1377</v>
      </c>
      <c r="O90" s="12" t="s">
        <v>1378</v>
      </c>
      <c r="P90" s="20" t="s">
        <v>1356</v>
      </c>
      <c r="Q90" s="12">
        <v>10</v>
      </c>
      <c r="R90" s="12"/>
      <c r="S90" s="12"/>
      <c r="T90" s="12"/>
      <c r="U90" s="12"/>
      <c r="V90" s="12"/>
      <c r="W90" s="12"/>
      <c r="X90" s="12"/>
      <c r="Y90" s="11">
        <v>10</v>
      </c>
      <c r="Z90" s="11">
        <v>10</v>
      </c>
      <c r="AA90" s="11">
        <v>0</v>
      </c>
      <c r="AB90" s="37">
        <v>1</v>
      </c>
      <c r="AC90" s="38"/>
      <c r="AD90" s="12"/>
      <c r="AE90" s="39"/>
      <c r="AF90" s="39"/>
      <c r="AG90" s="39" t="s">
        <v>1339</v>
      </c>
      <c r="AH90" s="39">
        <v>10</v>
      </c>
      <c r="AI90" s="39">
        <v>10</v>
      </c>
      <c r="AJ90" s="39">
        <v>0</v>
      </c>
      <c r="AK90" s="39"/>
      <c r="AL90" s="39"/>
      <c r="AM90" s="39"/>
      <c r="AN90" s="39"/>
    </row>
    <row r="91" s="1" customFormat="1" ht="28.05" customHeight="1" spans="1:40">
      <c r="A91" s="11">
        <v>85</v>
      </c>
      <c r="B91" s="12" t="s">
        <v>1500</v>
      </c>
      <c r="C91" s="12" t="s">
        <v>1525</v>
      </c>
      <c r="D91" s="12" t="s">
        <v>1505</v>
      </c>
      <c r="E91" s="12" t="s">
        <v>1526</v>
      </c>
      <c r="F91" s="12" t="s">
        <v>1527</v>
      </c>
      <c r="G91" s="12" t="s">
        <v>1527</v>
      </c>
      <c r="H91" s="12" t="s">
        <v>1351</v>
      </c>
      <c r="I91" s="12" t="s">
        <v>1396</v>
      </c>
      <c r="J91" s="19">
        <v>15</v>
      </c>
      <c r="K91" s="12">
        <v>2023.05</v>
      </c>
      <c r="L91" s="12">
        <v>2023.09</v>
      </c>
      <c r="M91" s="12" t="s">
        <v>1518</v>
      </c>
      <c r="N91" s="12" t="s">
        <v>1374</v>
      </c>
      <c r="O91" s="12" t="s">
        <v>1375</v>
      </c>
      <c r="P91" s="20" t="s">
        <v>1387</v>
      </c>
      <c r="Q91" s="12">
        <v>15</v>
      </c>
      <c r="R91" s="12"/>
      <c r="S91" s="12"/>
      <c r="T91" s="12"/>
      <c r="U91" s="12"/>
      <c r="V91" s="12"/>
      <c r="W91" s="12"/>
      <c r="X91" s="12"/>
      <c r="Y91" s="11">
        <v>15</v>
      </c>
      <c r="Z91" s="11">
        <v>15</v>
      </c>
      <c r="AA91" s="11">
        <v>0</v>
      </c>
      <c r="AB91" s="37">
        <v>1</v>
      </c>
      <c r="AC91" s="38"/>
      <c r="AD91" s="12"/>
      <c r="AE91" s="39"/>
      <c r="AF91" s="39"/>
      <c r="AG91" s="39" t="s">
        <v>1339</v>
      </c>
      <c r="AH91" s="39">
        <v>15</v>
      </c>
      <c r="AI91" s="39">
        <v>15</v>
      </c>
      <c r="AJ91" s="39">
        <v>0</v>
      </c>
      <c r="AK91" s="39"/>
      <c r="AL91" s="39"/>
      <c r="AM91" s="39"/>
      <c r="AN91" s="39"/>
    </row>
    <row r="92" s="1" customFormat="1" ht="28.05" customHeight="1" spans="1:40">
      <c r="A92" s="11">
        <v>86</v>
      </c>
      <c r="B92" s="12" t="s">
        <v>1500</v>
      </c>
      <c r="C92" s="12" t="s">
        <v>1424</v>
      </c>
      <c r="D92" s="12" t="s">
        <v>1505</v>
      </c>
      <c r="E92" s="12" t="s">
        <v>1528</v>
      </c>
      <c r="F92" s="12" t="s">
        <v>1529</v>
      </c>
      <c r="G92" s="12" t="s">
        <v>1529</v>
      </c>
      <c r="H92" s="12" t="s">
        <v>1351</v>
      </c>
      <c r="I92" s="12" t="s">
        <v>1396</v>
      </c>
      <c r="J92" s="19">
        <v>20</v>
      </c>
      <c r="K92" s="12">
        <v>2023.05</v>
      </c>
      <c r="L92" s="12">
        <v>2023.09</v>
      </c>
      <c r="M92" s="12" t="s">
        <v>1511</v>
      </c>
      <c r="N92" s="12" t="s">
        <v>1530</v>
      </c>
      <c r="O92" s="12" t="s">
        <v>1531</v>
      </c>
      <c r="P92" s="20" t="s">
        <v>1387</v>
      </c>
      <c r="Q92" s="12">
        <v>20</v>
      </c>
      <c r="R92" s="12"/>
      <c r="S92" s="12"/>
      <c r="T92" s="12"/>
      <c r="U92" s="12"/>
      <c r="V92" s="12"/>
      <c r="W92" s="12"/>
      <c r="X92" s="12"/>
      <c r="Y92" s="11">
        <v>20</v>
      </c>
      <c r="Z92" s="11">
        <v>20</v>
      </c>
      <c r="AA92" s="11">
        <v>0</v>
      </c>
      <c r="AB92" s="37">
        <v>1</v>
      </c>
      <c r="AC92" s="38"/>
      <c r="AD92" s="12"/>
      <c r="AE92" s="39"/>
      <c r="AF92" s="39"/>
      <c r="AG92" s="39" t="s">
        <v>1339</v>
      </c>
      <c r="AH92" s="39">
        <v>20</v>
      </c>
      <c r="AI92" s="39">
        <v>20</v>
      </c>
      <c r="AJ92" s="39">
        <v>0</v>
      </c>
      <c r="AK92" s="39"/>
      <c r="AL92" s="39"/>
      <c r="AM92" s="39"/>
      <c r="AN92" s="39"/>
    </row>
    <row r="93" s="1" customFormat="1" ht="28.05" customHeight="1" spans="1:40">
      <c r="A93" s="11">
        <v>87</v>
      </c>
      <c r="B93" s="12" t="s">
        <v>1500</v>
      </c>
      <c r="C93" s="12" t="s">
        <v>1525</v>
      </c>
      <c r="D93" s="12" t="s">
        <v>1505</v>
      </c>
      <c r="E93" s="12" t="s">
        <v>1528</v>
      </c>
      <c r="F93" s="12" t="s">
        <v>1532</v>
      </c>
      <c r="G93" s="12" t="s">
        <v>1532</v>
      </c>
      <c r="H93" s="12" t="s">
        <v>1351</v>
      </c>
      <c r="I93" s="12" t="s">
        <v>1396</v>
      </c>
      <c r="J93" s="19">
        <v>20</v>
      </c>
      <c r="K93" s="12">
        <v>2023.05</v>
      </c>
      <c r="L93" s="12">
        <v>2023.09</v>
      </c>
      <c r="M93" s="12" t="s">
        <v>1533</v>
      </c>
      <c r="N93" s="12" t="s">
        <v>1374</v>
      </c>
      <c r="O93" s="12" t="s">
        <v>1375</v>
      </c>
      <c r="P93" s="20" t="s">
        <v>1387</v>
      </c>
      <c r="Q93" s="12">
        <v>20</v>
      </c>
      <c r="R93" s="12"/>
      <c r="S93" s="12"/>
      <c r="T93" s="12"/>
      <c r="U93" s="12"/>
      <c r="V93" s="12"/>
      <c r="W93" s="12"/>
      <c r="X93" s="12"/>
      <c r="Y93" s="11">
        <v>20</v>
      </c>
      <c r="Z93" s="11">
        <v>20</v>
      </c>
      <c r="AA93" s="11">
        <v>0</v>
      </c>
      <c r="AB93" s="37">
        <v>1</v>
      </c>
      <c r="AC93" s="38"/>
      <c r="AD93" s="12"/>
      <c r="AE93" s="39"/>
      <c r="AF93" s="39"/>
      <c r="AG93" s="39" t="s">
        <v>1339</v>
      </c>
      <c r="AH93" s="39">
        <v>20</v>
      </c>
      <c r="AI93" s="39">
        <v>20</v>
      </c>
      <c r="AJ93" s="39">
        <v>0</v>
      </c>
      <c r="AK93" s="39"/>
      <c r="AL93" s="39"/>
      <c r="AM93" s="39"/>
      <c r="AN93" s="39"/>
    </row>
    <row r="94" s="1" customFormat="1" ht="28.05" customHeight="1" spans="1:40">
      <c r="A94" s="11">
        <v>88</v>
      </c>
      <c r="B94" s="12" t="s">
        <v>1500</v>
      </c>
      <c r="C94" s="12" t="s">
        <v>1431</v>
      </c>
      <c r="D94" s="12" t="s">
        <v>1505</v>
      </c>
      <c r="E94" s="12" t="s">
        <v>1534</v>
      </c>
      <c r="F94" s="12" t="s">
        <v>1535</v>
      </c>
      <c r="G94" s="12" t="s">
        <v>1535</v>
      </c>
      <c r="H94" s="12" t="s">
        <v>1351</v>
      </c>
      <c r="I94" s="12" t="s">
        <v>1396</v>
      </c>
      <c r="J94" s="19">
        <v>10</v>
      </c>
      <c r="K94" s="12">
        <v>2023.05</v>
      </c>
      <c r="L94" s="12">
        <v>2023.09</v>
      </c>
      <c r="M94" s="12" t="s">
        <v>1524</v>
      </c>
      <c r="N94" s="12" t="s">
        <v>1377</v>
      </c>
      <c r="O94" s="12" t="s">
        <v>1378</v>
      </c>
      <c r="P94" s="20" t="s">
        <v>1387</v>
      </c>
      <c r="Q94" s="12">
        <v>10</v>
      </c>
      <c r="R94" s="12"/>
      <c r="S94" s="12"/>
      <c r="T94" s="12"/>
      <c r="U94" s="12"/>
      <c r="V94" s="12"/>
      <c r="W94" s="12"/>
      <c r="X94" s="12"/>
      <c r="Y94" s="11">
        <v>10</v>
      </c>
      <c r="Z94" s="11">
        <v>10</v>
      </c>
      <c r="AA94" s="11">
        <v>0</v>
      </c>
      <c r="AB94" s="37">
        <v>1</v>
      </c>
      <c r="AC94" s="38"/>
      <c r="AD94" s="12"/>
      <c r="AE94" s="39"/>
      <c r="AF94" s="39"/>
      <c r="AG94" s="39" t="s">
        <v>1339</v>
      </c>
      <c r="AH94" s="39">
        <v>10</v>
      </c>
      <c r="AI94" s="39">
        <v>10</v>
      </c>
      <c r="AJ94" s="39">
        <v>0</v>
      </c>
      <c r="AK94" s="39"/>
      <c r="AL94" s="39"/>
      <c r="AM94" s="39"/>
      <c r="AN94" s="39"/>
    </row>
    <row r="95" s="1" customFormat="1" ht="28.05" customHeight="1" spans="1:40">
      <c r="A95" s="11">
        <v>89</v>
      </c>
      <c r="B95" s="12" t="s">
        <v>1500</v>
      </c>
      <c r="C95" s="12" t="s">
        <v>1422</v>
      </c>
      <c r="D95" s="12" t="s">
        <v>1505</v>
      </c>
      <c r="E95" s="12" t="s">
        <v>1534</v>
      </c>
      <c r="F95" s="12" t="s">
        <v>1536</v>
      </c>
      <c r="G95" s="12" t="s">
        <v>1536</v>
      </c>
      <c r="H95" s="12" t="s">
        <v>1351</v>
      </c>
      <c r="I95" s="12" t="s">
        <v>1396</v>
      </c>
      <c r="J95" s="19">
        <v>15</v>
      </c>
      <c r="K95" s="12">
        <v>2023.05</v>
      </c>
      <c r="L95" s="12">
        <v>2023.09</v>
      </c>
      <c r="M95" s="12" t="s">
        <v>1518</v>
      </c>
      <c r="N95" s="12" t="s">
        <v>1374</v>
      </c>
      <c r="O95" s="12" t="s">
        <v>1375</v>
      </c>
      <c r="P95" s="20" t="s">
        <v>1387</v>
      </c>
      <c r="Q95" s="12">
        <v>15</v>
      </c>
      <c r="R95" s="12"/>
      <c r="S95" s="12"/>
      <c r="T95" s="12"/>
      <c r="U95" s="12"/>
      <c r="V95" s="12"/>
      <c r="W95" s="12"/>
      <c r="X95" s="12"/>
      <c r="Y95" s="11">
        <v>15</v>
      </c>
      <c r="Z95" s="11">
        <v>15</v>
      </c>
      <c r="AA95" s="11">
        <v>0</v>
      </c>
      <c r="AB95" s="37">
        <v>1</v>
      </c>
      <c r="AC95" s="38"/>
      <c r="AD95" s="12"/>
      <c r="AE95" s="39"/>
      <c r="AF95" s="39"/>
      <c r="AG95" s="39" t="s">
        <v>1339</v>
      </c>
      <c r="AH95" s="39">
        <v>15</v>
      </c>
      <c r="AI95" s="39">
        <v>15</v>
      </c>
      <c r="AJ95" s="39">
        <v>0</v>
      </c>
      <c r="AK95" s="39"/>
      <c r="AL95" s="39"/>
      <c r="AM95" s="39"/>
      <c r="AN95" s="39"/>
    </row>
    <row r="96" s="1" customFormat="1" ht="28.05" customHeight="1" spans="1:40">
      <c r="A96" s="11">
        <v>90</v>
      </c>
      <c r="B96" s="12" t="s">
        <v>1500</v>
      </c>
      <c r="C96" s="12" t="s">
        <v>1431</v>
      </c>
      <c r="D96" s="12" t="s">
        <v>1505</v>
      </c>
      <c r="E96" s="12" t="s">
        <v>1534</v>
      </c>
      <c r="F96" s="12" t="s">
        <v>1537</v>
      </c>
      <c r="G96" s="12" t="s">
        <v>1537</v>
      </c>
      <c r="H96" s="12" t="s">
        <v>1351</v>
      </c>
      <c r="I96" s="12" t="s">
        <v>1396</v>
      </c>
      <c r="J96" s="19">
        <v>15</v>
      </c>
      <c r="K96" s="12">
        <v>2023.05</v>
      </c>
      <c r="L96" s="12">
        <v>2023.09</v>
      </c>
      <c r="M96" s="12" t="s">
        <v>1523</v>
      </c>
      <c r="N96" s="12" t="s">
        <v>1538</v>
      </c>
      <c r="O96" s="12" t="s">
        <v>1375</v>
      </c>
      <c r="P96" s="20" t="s">
        <v>1387</v>
      </c>
      <c r="Q96" s="12">
        <v>15</v>
      </c>
      <c r="R96" s="12"/>
      <c r="S96" s="12"/>
      <c r="T96" s="12"/>
      <c r="U96" s="12"/>
      <c r="V96" s="12"/>
      <c r="W96" s="12"/>
      <c r="X96" s="12"/>
      <c r="Y96" s="11">
        <v>15</v>
      </c>
      <c r="Z96" s="11">
        <v>15</v>
      </c>
      <c r="AA96" s="11">
        <v>0</v>
      </c>
      <c r="AB96" s="37">
        <v>1</v>
      </c>
      <c r="AC96" s="38"/>
      <c r="AD96" s="12"/>
      <c r="AE96" s="39"/>
      <c r="AF96" s="39"/>
      <c r="AG96" s="39" t="s">
        <v>1339</v>
      </c>
      <c r="AH96" s="39">
        <v>15</v>
      </c>
      <c r="AI96" s="39">
        <v>15</v>
      </c>
      <c r="AJ96" s="39">
        <v>0</v>
      </c>
      <c r="AK96" s="39"/>
      <c r="AL96" s="39"/>
      <c r="AM96" s="39"/>
      <c r="AN96" s="39"/>
    </row>
    <row r="97" s="1" customFormat="1" ht="28.05" customHeight="1" spans="1:40">
      <c r="A97" s="11">
        <v>91</v>
      </c>
      <c r="B97" s="12" t="s">
        <v>1500</v>
      </c>
      <c r="C97" s="12" t="s">
        <v>1422</v>
      </c>
      <c r="D97" s="12" t="s">
        <v>1505</v>
      </c>
      <c r="E97" s="12" t="s">
        <v>1539</v>
      </c>
      <c r="F97" s="12" t="s">
        <v>1540</v>
      </c>
      <c r="G97" s="12" t="s">
        <v>1540</v>
      </c>
      <c r="H97" s="12" t="s">
        <v>1351</v>
      </c>
      <c r="I97" s="12" t="s">
        <v>1396</v>
      </c>
      <c r="J97" s="19">
        <v>15</v>
      </c>
      <c r="K97" s="12">
        <v>2023.05</v>
      </c>
      <c r="L97" s="12">
        <v>2023.09</v>
      </c>
      <c r="M97" s="12" t="s">
        <v>1523</v>
      </c>
      <c r="N97" s="12" t="s">
        <v>1374</v>
      </c>
      <c r="O97" s="12" t="s">
        <v>1375</v>
      </c>
      <c r="P97" s="20" t="s">
        <v>1387</v>
      </c>
      <c r="Q97" s="12">
        <v>15</v>
      </c>
      <c r="R97" s="12"/>
      <c r="S97" s="12"/>
      <c r="T97" s="12"/>
      <c r="U97" s="12"/>
      <c r="V97" s="12"/>
      <c r="W97" s="12"/>
      <c r="X97" s="12"/>
      <c r="Y97" s="11">
        <v>15</v>
      </c>
      <c r="Z97" s="11">
        <v>15</v>
      </c>
      <c r="AA97" s="11">
        <v>0</v>
      </c>
      <c r="AB97" s="37">
        <v>1</v>
      </c>
      <c r="AC97" s="38"/>
      <c r="AD97" s="12"/>
      <c r="AE97" s="39"/>
      <c r="AF97" s="39"/>
      <c r="AG97" s="39" t="s">
        <v>1339</v>
      </c>
      <c r="AH97" s="39">
        <v>15</v>
      </c>
      <c r="AI97" s="39">
        <v>15</v>
      </c>
      <c r="AJ97" s="39">
        <v>0</v>
      </c>
      <c r="AK97" s="39"/>
      <c r="AL97" s="39"/>
      <c r="AM97" s="39"/>
      <c r="AN97" s="39"/>
    </row>
    <row r="98" s="1" customFormat="1" ht="28.05" customHeight="1" spans="1:40">
      <c r="A98" s="11">
        <v>92</v>
      </c>
      <c r="B98" s="12" t="s">
        <v>1500</v>
      </c>
      <c r="C98" s="12" t="s">
        <v>1431</v>
      </c>
      <c r="D98" s="12" t="s">
        <v>1505</v>
      </c>
      <c r="E98" s="12" t="s">
        <v>1539</v>
      </c>
      <c r="F98" s="12" t="s">
        <v>1541</v>
      </c>
      <c r="G98" s="12" t="s">
        <v>1541</v>
      </c>
      <c r="H98" s="12" t="s">
        <v>1351</v>
      </c>
      <c r="I98" s="12" t="s">
        <v>1396</v>
      </c>
      <c r="J98" s="19">
        <v>5</v>
      </c>
      <c r="K98" s="12">
        <v>2023.05</v>
      </c>
      <c r="L98" s="12">
        <v>2023.09</v>
      </c>
      <c r="M98" s="12" t="s">
        <v>1542</v>
      </c>
      <c r="N98" s="12" t="s">
        <v>1377</v>
      </c>
      <c r="O98" s="12" t="s">
        <v>1378</v>
      </c>
      <c r="P98" s="20" t="s">
        <v>1387</v>
      </c>
      <c r="Q98" s="12">
        <v>5</v>
      </c>
      <c r="R98" s="12"/>
      <c r="S98" s="12"/>
      <c r="T98" s="12"/>
      <c r="U98" s="12"/>
      <c r="V98" s="12"/>
      <c r="W98" s="12"/>
      <c r="X98" s="12"/>
      <c r="Y98" s="11">
        <v>5</v>
      </c>
      <c r="Z98" s="11">
        <v>5</v>
      </c>
      <c r="AA98" s="11">
        <v>0</v>
      </c>
      <c r="AB98" s="37">
        <v>1</v>
      </c>
      <c r="AC98" s="38"/>
      <c r="AD98" s="12"/>
      <c r="AE98" s="39"/>
      <c r="AF98" s="39"/>
      <c r="AG98" s="39" t="s">
        <v>1339</v>
      </c>
      <c r="AH98" s="39">
        <v>5</v>
      </c>
      <c r="AI98" s="39">
        <v>5</v>
      </c>
      <c r="AJ98" s="39">
        <v>0</v>
      </c>
      <c r="AK98" s="39"/>
      <c r="AL98" s="39"/>
      <c r="AM98" s="39"/>
      <c r="AN98" s="39"/>
    </row>
    <row r="99" s="1" customFormat="1" ht="28.05" customHeight="1" spans="1:40">
      <c r="A99" s="11">
        <v>93</v>
      </c>
      <c r="B99" s="12" t="s">
        <v>1500</v>
      </c>
      <c r="C99" s="12" t="s">
        <v>1422</v>
      </c>
      <c r="D99" s="12" t="s">
        <v>1505</v>
      </c>
      <c r="E99" s="12" t="s">
        <v>1543</v>
      </c>
      <c r="F99" s="12" t="s">
        <v>1544</v>
      </c>
      <c r="G99" s="12" t="s">
        <v>1544</v>
      </c>
      <c r="H99" s="12" t="s">
        <v>1351</v>
      </c>
      <c r="I99" s="12" t="s">
        <v>1396</v>
      </c>
      <c r="J99" s="19">
        <v>20</v>
      </c>
      <c r="K99" s="12">
        <v>2023.05</v>
      </c>
      <c r="L99" s="12">
        <v>2023.09</v>
      </c>
      <c r="M99" s="12" t="s">
        <v>1523</v>
      </c>
      <c r="N99" s="12" t="s">
        <v>1374</v>
      </c>
      <c r="O99" s="12" t="s">
        <v>1375</v>
      </c>
      <c r="P99" s="20" t="s">
        <v>1387</v>
      </c>
      <c r="Q99" s="12">
        <v>20</v>
      </c>
      <c r="R99" s="12"/>
      <c r="S99" s="12"/>
      <c r="T99" s="12"/>
      <c r="U99" s="12"/>
      <c r="V99" s="12"/>
      <c r="W99" s="12"/>
      <c r="X99" s="12"/>
      <c r="Y99" s="11">
        <v>20</v>
      </c>
      <c r="Z99" s="11">
        <v>20</v>
      </c>
      <c r="AA99" s="11">
        <v>0</v>
      </c>
      <c r="AB99" s="37">
        <v>1</v>
      </c>
      <c r="AC99" s="38"/>
      <c r="AD99" s="12"/>
      <c r="AE99" s="39"/>
      <c r="AF99" s="39"/>
      <c r="AG99" s="39" t="s">
        <v>1339</v>
      </c>
      <c r="AH99" s="39">
        <v>20</v>
      </c>
      <c r="AI99" s="39">
        <v>20</v>
      </c>
      <c r="AJ99" s="39">
        <v>0</v>
      </c>
      <c r="AK99" s="39"/>
      <c r="AL99" s="39"/>
      <c r="AM99" s="39"/>
      <c r="AN99" s="39"/>
    </row>
    <row r="100" s="1" customFormat="1" ht="28.05" customHeight="1" spans="1:40">
      <c r="A100" s="11">
        <v>94</v>
      </c>
      <c r="B100" s="12" t="s">
        <v>1500</v>
      </c>
      <c r="C100" s="12" t="s">
        <v>1422</v>
      </c>
      <c r="D100" s="12" t="s">
        <v>1505</v>
      </c>
      <c r="E100" s="12" t="s">
        <v>1543</v>
      </c>
      <c r="F100" s="12" t="s">
        <v>1545</v>
      </c>
      <c r="G100" s="12" t="s">
        <v>1545</v>
      </c>
      <c r="H100" s="12" t="s">
        <v>1351</v>
      </c>
      <c r="I100" s="12" t="s">
        <v>1396</v>
      </c>
      <c r="J100" s="19">
        <v>15</v>
      </c>
      <c r="K100" s="12">
        <v>2023.05</v>
      </c>
      <c r="L100" s="12">
        <v>2023.09</v>
      </c>
      <c r="M100" s="12" t="s">
        <v>1523</v>
      </c>
      <c r="N100" s="12" t="s">
        <v>1374</v>
      </c>
      <c r="O100" s="12" t="s">
        <v>1375</v>
      </c>
      <c r="P100" s="20" t="s">
        <v>1387</v>
      </c>
      <c r="Q100" s="12">
        <v>15</v>
      </c>
      <c r="R100" s="12"/>
      <c r="S100" s="12"/>
      <c r="T100" s="12"/>
      <c r="U100" s="12"/>
      <c r="V100" s="12"/>
      <c r="W100" s="12"/>
      <c r="X100" s="12"/>
      <c r="Y100" s="11">
        <v>15</v>
      </c>
      <c r="Z100" s="11">
        <v>15</v>
      </c>
      <c r="AA100" s="11">
        <v>0</v>
      </c>
      <c r="AB100" s="37">
        <v>1</v>
      </c>
      <c r="AC100" s="38"/>
      <c r="AD100" s="12"/>
      <c r="AE100" s="39"/>
      <c r="AF100" s="39"/>
      <c r="AG100" s="39" t="s">
        <v>1339</v>
      </c>
      <c r="AH100" s="39">
        <v>15</v>
      </c>
      <c r="AI100" s="39">
        <v>15</v>
      </c>
      <c r="AJ100" s="39">
        <v>0</v>
      </c>
      <c r="AK100" s="39"/>
      <c r="AL100" s="39"/>
      <c r="AM100" s="39"/>
      <c r="AN100" s="39"/>
    </row>
    <row r="101" s="1" customFormat="1" ht="28.05" customHeight="1" spans="1:40">
      <c r="A101" s="11">
        <v>95</v>
      </c>
      <c r="B101" s="12" t="s">
        <v>1500</v>
      </c>
      <c r="C101" s="12" t="s">
        <v>1431</v>
      </c>
      <c r="D101" s="12" t="s">
        <v>1505</v>
      </c>
      <c r="E101" s="12" t="s">
        <v>1546</v>
      </c>
      <c r="F101" s="12" t="s">
        <v>1547</v>
      </c>
      <c r="G101" s="12" t="s">
        <v>1547</v>
      </c>
      <c r="H101" s="12" t="s">
        <v>1351</v>
      </c>
      <c r="I101" s="12" t="s">
        <v>1396</v>
      </c>
      <c r="J101" s="19">
        <v>20</v>
      </c>
      <c r="K101" s="12">
        <v>2023.05</v>
      </c>
      <c r="L101" s="12">
        <v>2023.11</v>
      </c>
      <c r="M101" s="12" t="s">
        <v>1511</v>
      </c>
      <c r="N101" s="12" t="s">
        <v>1374</v>
      </c>
      <c r="O101" s="12" t="s">
        <v>1375</v>
      </c>
      <c r="P101" s="20" t="s">
        <v>1387</v>
      </c>
      <c r="Q101" s="12">
        <v>20</v>
      </c>
      <c r="R101" s="12"/>
      <c r="S101" s="12"/>
      <c r="T101" s="12"/>
      <c r="U101" s="12"/>
      <c r="V101" s="12"/>
      <c r="W101" s="12"/>
      <c r="X101" s="12"/>
      <c r="Y101" s="11">
        <v>20</v>
      </c>
      <c r="Z101" s="11">
        <v>20</v>
      </c>
      <c r="AA101" s="11">
        <v>0</v>
      </c>
      <c r="AB101" s="37">
        <v>1</v>
      </c>
      <c r="AC101" s="38"/>
      <c r="AD101" s="12"/>
      <c r="AE101" s="39"/>
      <c r="AF101" s="39"/>
      <c r="AG101" s="39" t="s">
        <v>1339</v>
      </c>
      <c r="AH101" s="39">
        <v>20</v>
      </c>
      <c r="AI101" s="39">
        <v>20</v>
      </c>
      <c r="AJ101" s="39">
        <v>0</v>
      </c>
      <c r="AK101" s="39"/>
      <c r="AL101" s="39"/>
      <c r="AM101" s="39"/>
      <c r="AN101" s="39"/>
    </row>
    <row r="102" s="1" customFormat="1" ht="28.05" customHeight="1" spans="1:40">
      <c r="A102" s="11">
        <v>96</v>
      </c>
      <c r="B102" s="12" t="s">
        <v>1500</v>
      </c>
      <c r="C102" s="12" t="s">
        <v>1431</v>
      </c>
      <c r="D102" s="12" t="s">
        <v>1505</v>
      </c>
      <c r="E102" s="12" t="s">
        <v>1546</v>
      </c>
      <c r="F102" s="12" t="s">
        <v>1548</v>
      </c>
      <c r="G102" s="12" t="s">
        <v>1548</v>
      </c>
      <c r="H102" s="12" t="s">
        <v>1351</v>
      </c>
      <c r="I102" s="12" t="s">
        <v>1396</v>
      </c>
      <c r="J102" s="19">
        <v>20</v>
      </c>
      <c r="K102" s="12">
        <v>2023.05</v>
      </c>
      <c r="L102" s="12">
        <v>2023.11</v>
      </c>
      <c r="M102" s="12" t="s">
        <v>1549</v>
      </c>
      <c r="N102" s="12" t="s">
        <v>1374</v>
      </c>
      <c r="O102" s="12" t="s">
        <v>1375</v>
      </c>
      <c r="P102" s="20" t="s">
        <v>1387</v>
      </c>
      <c r="Q102" s="12">
        <v>20</v>
      </c>
      <c r="R102" s="12"/>
      <c r="S102" s="12"/>
      <c r="T102" s="12"/>
      <c r="U102" s="12"/>
      <c r="V102" s="12"/>
      <c r="W102" s="12"/>
      <c r="X102" s="12"/>
      <c r="Y102" s="11">
        <v>20</v>
      </c>
      <c r="Z102" s="11">
        <v>20</v>
      </c>
      <c r="AA102" s="11">
        <v>0</v>
      </c>
      <c r="AB102" s="37">
        <v>1</v>
      </c>
      <c r="AC102" s="38"/>
      <c r="AD102" s="12"/>
      <c r="AE102" s="39"/>
      <c r="AF102" s="39"/>
      <c r="AG102" s="39" t="s">
        <v>1339</v>
      </c>
      <c r="AH102" s="39">
        <v>20</v>
      </c>
      <c r="AI102" s="39">
        <v>20</v>
      </c>
      <c r="AJ102" s="39">
        <v>0</v>
      </c>
      <c r="AK102" s="39"/>
      <c r="AL102" s="39"/>
      <c r="AM102" s="39"/>
      <c r="AN102" s="39"/>
    </row>
    <row r="103" s="1" customFormat="1" ht="28.05" customHeight="1" spans="1:40">
      <c r="A103" s="11">
        <v>97</v>
      </c>
      <c r="B103" s="12" t="s">
        <v>1500</v>
      </c>
      <c r="C103" s="12" t="s">
        <v>1389</v>
      </c>
      <c r="D103" s="12" t="s">
        <v>1505</v>
      </c>
      <c r="E103" s="12" t="s">
        <v>1550</v>
      </c>
      <c r="F103" s="12" t="s">
        <v>1551</v>
      </c>
      <c r="G103" s="12" t="s">
        <v>1551</v>
      </c>
      <c r="H103" s="12" t="s">
        <v>1368</v>
      </c>
      <c r="I103" s="12" t="s">
        <v>1396</v>
      </c>
      <c r="J103" s="19">
        <v>10</v>
      </c>
      <c r="K103" s="12">
        <v>2023.05</v>
      </c>
      <c r="L103" s="12">
        <v>2023.11</v>
      </c>
      <c r="M103" s="12" t="s">
        <v>1449</v>
      </c>
      <c r="N103" s="12" t="s">
        <v>1377</v>
      </c>
      <c r="O103" s="12" t="s">
        <v>1378</v>
      </c>
      <c r="P103" s="20" t="s">
        <v>1356</v>
      </c>
      <c r="Q103" s="12">
        <v>10</v>
      </c>
      <c r="R103" s="12"/>
      <c r="S103" s="12"/>
      <c r="T103" s="12"/>
      <c r="U103" s="12"/>
      <c r="V103" s="12"/>
      <c r="W103" s="12"/>
      <c r="X103" s="12"/>
      <c r="Y103" s="11">
        <v>10</v>
      </c>
      <c r="Z103" s="11">
        <v>10</v>
      </c>
      <c r="AA103" s="11">
        <v>0</v>
      </c>
      <c r="AB103" s="37">
        <v>1</v>
      </c>
      <c r="AC103" s="38"/>
      <c r="AD103" s="12"/>
      <c r="AE103" s="39"/>
      <c r="AF103" s="39"/>
      <c r="AG103" s="39" t="s">
        <v>1339</v>
      </c>
      <c r="AH103" s="39">
        <v>10</v>
      </c>
      <c r="AI103" s="39">
        <v>10</v>
      </c>
      <c r="AJ103" s="39">
        <v>0</v>
      </c>
      <c r="AK103" s="39"/>
      <c r="AL103" s="39"/>
      <c r="AM103" s="39"/>
      <c r="AN103" s="39"/>
    </row>
    <row r="104" s="1" customFormat="1" ht="28.05" customHeight="1" spans="1:40">
      <c r="A104" s="11">
        <v>98</v>
      </c>
      <c r="B104" s="12" t="s">
        <v>1500</v>
      </c>
      <c r="C104" s="12" t="s">
        <v>1422</v>
      </c>
      <c r="D104" s="12" t="s">
        <v>1505</v>
      </c>
      <c r="E104" s="12" t="s">
        <v>1503</v>
      </c>
      <c r="F104" s="12" t="s">
        <v>1552</v>
      </c>
      <c r="G104" s="12" t="s">
        <v>1552</v>
      </c>
      <c r="H104" s="12" t="s">
        <v>1351</v>
      </c>
      <c r="I104" s="12" t="s">
        <v>1396</v>
      </c>
      <c r="J104" s="19">
        <v>16</v>
      </c>
      <c r="K104" s="12">
        <v>2023.05</v>
      </c>
      <c r="L104" s="12">
        <v>2023.11</v>
      </c>
      <c r="M104" s="12" t="s">
        <v>1553</v>
      </c>
      <c r="N104" s="12" t="s">
        <v>1374</v>
      </c>
      <c r="O104" s="12" t="s">
        <v>1375</v>
      </c>
      <c r="P104" s="20" t="s">
        <v>1387</v>
      </c>
      <c r="Q104" s="12">
        <v>16</v>
      </c>
      <c r="R104" s="12"/>
      <c r="S104" s="12"/>
      <c r="T104" s="12"/>
      <c r="U104" s="12"/>
      <c r="V104" s="12"/>
      <c r="W104" s="12"/>
      <c r="X104" s="12"/>
      <c r="Y104" s="11">
        <v>16</v>
      </c>
      <c r="Z104" s="11">
        <v>16</v>
      </c>
      <c r="AA104" s="11">
        <v>0</v>
      </c>
      <c r="AB104" s="37">
        <v>1</v>
      </c>
      <c r="AC104" s="38"/>
      <c r="AD104" s="12"/>
      <c r="AE104" s="39"/>
      <c r="AF104" s="39"/>
      <c r="AG104" s="39" t="s">
        <v>1339</v>
      </c>
      <c r="AH104" s="39">
        <v>16</v>
      </c>
      <c r="AI104" s="39">
        <v>16</v>
      </c>
      <c r="AJ104" s="39">
        <v>0</v>
      </c>
      <c r="AK104" s="39"/>
      <c r="AL104" s="39"/>
      <c r="AM104" s="39"/>
      <c r="AN104" s="39"/>
    </row>
    <row r="105" s="1" customFormat="1" ht="28.05" customHeight="1" spans="1:40">
      <c r="A105" s="11">
        <v>99</v>
      </c>
      <c r="B105" s="12" t="s">
        <v>1500</v>
      </c>
      <c r="C105" s="12" t="s">
        <v>1554</v>
      </c>
      <c r="D105" s="12" t="s">
        <v>1555</v>
      </c>
      <c r="E105" s="12" t="s">
        <v>1556</v>
      </c>
      <c r="F105" s="12" t="s">
        <v>1556</v>
      </c>
      <c r="G105" s="12" t="s">
        <v>1556</v>
      </c>
      <c r="H105" s="12" t="s">
        <v>1351</v>
      </c>
      <c r="I105" s="12" t="s">
        <v>1396</v>
      </c>
      <c r="J105" s="19">
        <v>40</v>
      </c>
      <c r="K105" s="12">
        <v>2023.05</v>
      </c>
      <c r="L105" s="12">
        <v>2023.11</v>
      </c>
      <c r="M105" s="12" t="s">
        <v>1557</v>
      </c>
      <c r="N105" s="12" t="s">
        <v>1558</v>
      </c>
      <c r="O105" s="12" t="s">
        <v>1559</v>
      </c>
      <c r="P105" s="20" t="s">
        <v>1387</v>
      </c>
      <c r="Q105" s="12">
        <v>40</v>
      </c>
      <c r="R105" s="12"/>
      <c r="S105" s="12"/>
      <c r="T105" s="12"/>
      <c r="U105" s="12"/>
      <c r="V105" s="12"/>
      <c r="W105" s="12"/>
      <c r="X105" s="12"/>
      <c r="Y105" s="11">
        <v>40</v>
      </c>
      <c r="Z105" s="11">
        <v>40</v>
      </c>
      <c r="AA105" s="11">
        <v>0</v>
      </c>
      <c r="AB105" s="37">
        <v>1</v>
      </c>
      <c r="AC105" s="38"/>
      <c r="AD105" s="12"/>
      <c r="AE105" s="39"/>
      <c r="AF105" s="39"/>
      <c r="AG105" s="39" t="s">
        <v>1339</v>
      </c>
      <c r="AH105" s="39">
        <v>40</v>
      </c>
      <c r="AI105" s="39">
        <v>40</v>
      </c>
      <c r="AJ105" s="39">
        <v>0</v>
      </c>
      <c r="AK105" s="39"/>
      <c r="AL105" s="39"/>
      <c r="AM105" s="39"/>
      <c r="AN105" s="39"/>
    </row>
    <row r="106" s="1" customFormat="1" ht="28.05" customHeight="1" spans="1:40">
      <c r="A106" s="11">
        <v>100</v>
      </c>
      <c r="B106" s="12" t="s">
        <v>1500</v>
      </c>
      <c r="C106" s="12" t="s">
        <v>1436</v>
      </c>
      <c r="D106" s="12" t="s">
        <v>1555</v>
      </c>
      <c r="E106" s="12" t="s">
        <v>1556</v>
      </c>
      <c r="F106" s="12" t="s">
        <v>1556</v>
      </c>
      <c r="G106" s="12" t="s">
        <v>1556</v>
      </c>
      <c r="H106" s="12" t="s">
        <v>1351</v>
      </c>
      <c r="I106" s="12" t="s">
        <v>1396</v>
      </c>
      <c r="J106" s="19">
        <v>100</v>
      </c>
      <c r="K106" s="12">
        <v>2023.05</v>
      </c>
      <c r="L106" s="12">
        <v>2023.11</v>
      </c>
      <c r="M106" s="12" t="s">
        <v>1560</v>
      </c>
      <c r="N106" s="12" t="s">
        <v>1561</v>
      </c>
      <c r="O106" s="12" t="s">
        <v>1457</v>
      </c>
      <c r="P106" s="20" t="s">
        <v>1387</v>
      </c>
      <c r="Q106" s="12">
        <v>100</v>
      </c>
      <c r="R106" s="12"/>
      <c r="S106" s="12"/>
      <c r="T106" s="12"/>
      <c r="U106" s="12"/>
      <c r="V106" s="12"/>
      <c r="W106" s="12"/>
      <c r="X106" s="12"/>
      <c r="Y106" s="11">
        <v>100</v>
      </c>
      <c r="Z106" s="11">
        <v>100</v>
      </c>
      <c r="AA106" s="11">
        <v>0</v>
      </c>
      <c r="AB106" s="37">
        <v>1</v>
      </c>
      <c r="AC106" s="38"/>
      <c r="AD106" s="12"/>
      <c r="AE106" s="39"/>
      <c r="AF106" s="39"/>
      <c r="AG106" s="39" t="s">
        <v>1339</v>
      </c>
      <c r="AH106" s="39">
        <v>100</v>
      </c>
      <c r="AI106" s="39">
        <v>100</v>
      </c>
      <c r="AJ106" s="39">
        <v>0</v>
      </c>
      <c r="AK106" s="39"/>
      <c r="AL106" s="39"/>
      <c r="AM106" s="39"/>
      <c r="AN106" s="39"/>
    </row>
    <row r="107" s="1" customFormat="1" ht="28.05" customHeight="1" spans="1:40">
      <c r="A107" s="11">
        <v>101</v>
      </c>
      <c r="B107" s="12" t="s">
        <v>1500</v>
      </c>
      <c r="C107" s="12" t="s">
        <v>1436</v>
      </c>
      <c r="D107" s="12" t="s">
        <v>1555</v>
      </c>
      <c r="E107" s="12" t="s">
        <v>1556</v>
      </c>
      <c r="F107" s="12" t="s">
        <v>1556</v>
      </c>
      <c r="G107" s="12" t="s">
        <v>1556</v>
      </c>
      <c r="H107" s="12" t="s">
        <v>1351</v>
      </c>
      <c r="I107" s="12" t="s">
        <v>1396</v>
      </c>
      <c r="J107" s="19">
        <v>60</v>
      </c>
      <c r="K107" s="12">
        <v>2023.05</v>
      </c>
      <c r="L107" s="12">
        <v>2023.11</v>
      </c>
      <c r="M107" s="12" t="s">
        <v>1562</v>
      </c>
      <c r="N107" s="12" t="s">
        <v>1563</v>
      </c>
      <c r="O107" s="12" t="s">
        <v>1451</v>
      </c>
      <c r="P107" s="20" t="s">
        <v>1387</v>
      </c>
      <c r="Q107" s="12">
        <v>60</v>
      </c>
      <c r="R107" s="12"/>
      <c r="S107" s="12"/>
      <c r="T107" s="12"/>
      <c r="U107" s="12"/>
      <c r="V107" s="12"/>
      <c r="W107" s="12"/>
      <c r="X107" s="12"/>
      <c r="Y107" s="11">
        <v>60</v>
      </c>
      <c r="Z107" s="11">
        <v>60</v>
      </c>
      <c r="AA107" s="11">
        <v>0</v>
      </c>
      <c r="AB107" s="37">
        <v>1</v>
      </c>
      <c r="AC107" s="38"/>
      <c r="AD107" s="12"/>
      <c r="AE107" s="39"/>
      <c r="AF107" s="39"/>
      <c r="AG107" s="39" t="s">
        <v>1339</v>
      </c>
      <c r="AH107" s="39">
        <v>60</v>
      </c>
      <c r="AI107" s="39">
        <v>60</v>
      </c>
      <c r="AJ107" s="39">
        <v>0</v>
      </c>
      <c r="AK107" s="39"/>
      <c r="AL107" s="39"/>
      <c r="AM107" s="39"/>
      <c r="AN107" s="39"/>
    </row>
    <row r="108" s="1" customFormat="1" ht="28.05" customHeight="1" spans="1:40">
      <c r="A108" s="11">
        <v>102</v>
      </c>
      <c r="B108" s="12" t="s">
        <v>1500</v>
      </c>
      <c r="C108" s="12" t="s">
        <v>1422</v>
      </c>
      <c r="D108" s="12" t="s">
        <v>1564</v>
      </c>
      <c r="E108" s="12" t="s">
        <v>1565</v>
      </c>
      <c r="F108" s="12" t="s">
        <v>1565</v>
      </c>
      <c r="G108" s="12" t="s">
        <v>1565</v>
      </c>
      <c r="H108" s="12" t="s">
        <v>1351</v>
      </c>
      <c r="I108" s="12" t="s">
        <v>1396</v>
      </c>
      <c r="J108" s="19">
        <v>40</v>
      </c>
      <c r="K108" s="12">
        <v>2023.05</v>
      </c>
      <c r="L108" s="12">
        <v>2023.11</v>
      </c>
      <c r="M108" s="12" t="s">
        <v>1533</v>
      </c>
      <c r="N108" s="12" t="s">
        <v>1374</v>
      </c>
      <c r="O108" s="12" t="s">
        <v>1375</v>
      </c>
      <c r="P108" s="20" t="s">
        <v>1387</v>
      </c>
      <c r="Q108" s="12">
        <v>40</v>
      </c>
      <c r="R108" s="12"/>
      <c r="S108" s="12"/>
      <c r="T108" s="12"/>
      <c r="U108" s="12"/>
      <c r="V108" s="12"/>
      <c r="W108" s="12"/>
      <c r="X108" s="12"/>
      <c r="Y108" s="11">
        <v>40</v>
      </c>
      <c r="Z108" s="11">
        <v>40</v>
      </c>
      <c r="AA108" s="11">
        <v>0</v>
      </c>
      <c r="AB108" s="37">
        <v>1</v>
      </c>
      <c r="AC108" s="38"/>
      <c r="AD108" s="12"/>
      <c r="AE108" s="39"/>
      <c r="AF108" s="39"/>
      <c r="AG108" s="39" t="s">
        <v>1339</v>
      </c>
      <c r="AH108" s="39">
        <v>40</v>
      </c>
      <c r="AI108" s="39">
        <v>40</v>
      </c>
      <c r="AJ108" s="39">
        <v>0</v>
      </c>
      <c r="AK108" s="39"/>
      <c r="AL108" s="39"/>
      <c r="AM108" s="39"/>
      <c r="AN108" s="39"/>
    </row>
    <row r="109" s="1" customFormat="1" ht="28.05" customHeight="1" spans="1:40">
      <c r="A109" s="11">
        <v>103</v>
      </c>
      <c r="B109" s="12" t="s">
        <v>1500</v>
      </c>
      <c r="C109" s="12" t="s">
        <v>1436</v>
      </c>
      <c r="D109" s="12" t="s">
        <v>1564</v>
      </c>
      <c r="E109" s="12" t="s">
        <v>1565</v>
      </c>
      <c r="F109" s="12" t="s">
        <v>1565</v>
      </c>
      <c r="G109" s="12" t="s">
        <v>1565</v>
      </c>
      <c r="H109" s="12" t="s">
        <v>1351</v>
      </c>
      <c r="I109" s="12" t="s">
        <v>1396</v>
      </c>
      <c r="J109" s="19">
        <v>135</v>
      </c>
      <c r="K109" s="12">
        <v>2023.05</v>
      </c>
      <c r="L109" s="12">
        <v>2023.11</v>
      </c>
      <c r="M109" s="12" t="s">
        <v>1549</v>
      </c>
      <c r="N109" s="12" t="s">
        <v>1566</v>
      </c>
      <c r="O109" s="12" t="s">
        <v>1567</v>
      </c>
      <c r="P109" s="20" t="s">
        <v>1387</v>
      </c>
      <c r="Q109" s="12">
        <v>135</v>
      </c>
      <c r="R109" s="12"/>
      <c r="S109" s="12"/>
      <c r="T109" s="12"/>
      <c r="U109" s="12"/>
      <c r="V109" s="12"/>
      <c r="W109" s="12"/>
      <c r="X109" s="12"/>
      <c r="Y109" s="11">
        <v>135</v>
      </c>
      <c r="Z109" s="11">
        <v>135</v>
      </c>
      <c r="AA109" s="11">
        <v>0</v>
      </c>
      <c r="AB109" s="37">
        <v>1</v>
      </c>
      <c r="AC109" s="38"/>
      <c r="AD109" s="12"/>
      <c r="AE109" s="39"/>
      <c r="AF109" s="39"/>
      <c r="AG109" s="39" t="s">
        <v>1339</v>
      </c>
      <c r="AH109" s="39">
        <v>135</v>
      </c>
      <c r="AI109" s="39">
        <v>135</v>
      </c>
      <c r="AJ109" s="39">
        <v>0</v>
      </c>
      <c r="AK109" s="39"/>
      <c r="AL109" s="39"/>
      <c r="AM109" s="39"/>
      <c r="AN109" s="39"/>
    </row>
    <row r="110" s="1" customFormat="1" ht="28.05" customHeight="1" spans="1:40">
      <c r="A110" s="11">
        <v>104</v>
      </c>
      <c r="B110" s="12" t="s">
        <v>1500</v>
      </c>
      <c r="C110" s="12" t="s">
        <v>1482</v>
      </c>
      <c r="D110" s="12" t="s">
        <v>1564</v>
      </c>
      <c r="E110" s="12" t="s">
        <v>1565</v>
      </c>
      <c r="F110" s="12" t="s">
        <v>1568</v>
      </c>
      <c r="G110" s="12" t="s">
        <v>1568</v>
      </c>
      <c r="H110" s="12" t="s">
        <v>1351</v>
      </c>
      <c r="I110" s="12" t="s">
        <v>1396</v>
      </c>
      <c r="J110" s="19">
        <v>40</v>
      </c>
      <c r="K110" s="12">
        <v>2023.05</v>
      </c>
      <c r="L110" s="12">
        <v>2023.11</v>
      </c>
      <c r="M110" s="12" t="s">
        <v>1511</v>
      </c>
      <c r="N110" s="12" t="s">
        <v>1374</v>
      </c>
      <c r="O110" s="12" t="s">
        <v>1375</v>
      </c>
      <c r="P110" s="20" t="s">
        <v>1387</v>
      </c>
      <c r="Q110" s="12">
        <v>40</v>
      </c>
      <c r="R110" s="12"/>
      <c r="S110" s="12"/>
      <c r="T110" s="12"/>
      <c r="U110" s="12"/>
      <c r="V110" s="12"/>
      <c r="W110" s="12"/>
      <c r="X110" s="12"/>
      <c r="Y110" s="11">
        <v>40</v>
      </c>
      <c r="Z110" s="11">
        <v>40</v>
      </c>
      <c r="AA110" s="11">
        <v>0</v>
      </c>
      <c r="AB110" s="37">
        <v>1</v>
      </c>
      <c r="AC110" s="38"/>
      <c r="AD110" s="12"/>
      <c r="AE110" s="39"/>
      <c r="AF110" s="39"/>
      <c r="AG110" s="39" t="s">
        <v>1339</v>
      </c>
      <c r="AH110" s="39">
        <v>40</v>
      </c>
      <c r="AI110" s="39">
        <v>40</v>
      </c>
      <c r="AJ110" s="39">
        <v>0</v>
      </c>
      <c r="AK110" s="39"/>
      <c r="AL110" s="39"/>
      <c r="AM110" s="39"/>
      <c r="AN110" s="39"/>
    </row>
    <row r="111" s="1" customFormat="1" ht="28.05" customHeight="1" spans="1:40">
      <c r="A111" s="11">
        <v>105</v>
      </c>
      <c r="B111" s="12" t="s">
        <v>1500</v>
      </c>
      <c r="C111" s="12" t="s">
        <v>1482</v>
      </c>
      <c r="D111" s="12" t="s">
        <v>1564</v>
      </c>
      <c r="E111" s="12" t="s">
        <v>1565</v>
      </c>
      <c r="F111" s="12" t="s">
        <v>1406</v>
      </c>
      <c r="G111" s="12" t="s">
        <v>1406</v>
      </c>
      <c r="H111" s="12" t="s">
        <v>1351</v>
      </c>
      <c r="I111" s="12" t="s">
        <v>1396</v>
      </c>
      <c r="J111" s="19">
        <v>30</v>
      </c>
      <c r="K111" s="12">
        <v>2023.05</v>
      </c>
      <c r="L111" s="12">
        <v>2023.11</v>
      </c>
      <c r="M111" s="12" t="s">
        <v>1513</v>
      </c>
      <c r="N111" s="12" t="s">
        <v>1374</v>
      </c>
      <c r="O111" s="12" t="s">
        <v>1375</v>
      </c>
      <c r="P111" s="20" t="s">
        <v>1387</v>
      </c>
      <c r="Q111" s="12">
        <v>30</v>
      </c>
      <c r="R111" s="12"/>
      <c r="S111" s="12"/>
      <c r="T111" s="12"/>
      <c r="U111" s="12"/>
      <c r="V111" s="12"/>
      <c r="W111" s="12"/>
      <c r="X111" s="12"/>
      <c r="Y111" s="11">
        <v>30</v>
      </c>
      <c r="Z111" s="11">
        <v>30</v>
      </c>
      <c r="AA111" s="11">
        <v>0</v>
      </c>
      <c r="AB111" s="37">
        <v>1</v>
      </c>
      <c r="AC111" s="38"/>
      <c r="AD111" s="12"/>
      <c r="AE111" s="39"/>
      <c r="AF111" s="39"/>
      <c r="AG111" s="39" t="s">
        <v>1339</v>
      </c>
      <c r="AH111" s="39">
        <v>30</v>
      </c>
      <c r="AI111" s="39">
        <v>30</v>
      </c>
      <c r="AJ111" s="39">
        <v>0</v>
      </c>
      <c r="AK111" s="39"/>
      <c r="AL111" s="39"/>
      <c r="AM111" s="39"/>
      <c r="AN111" s="39"/>
    </row>
    <row r="112" s="1" customFormat="1" ht="28.05" customHeight="1" spans="1:40">
      <c r="A112" s="11">
        <v>106</v>
      </c>
      <c r="B112" s="12" t="s">
        <v>1500</v>
      </c>
      <c r="C112" s="12" t="s">
        <v>1482</v>
      </c>
      <c r="D112" s="12" t="s">
        <v>1564</v>
      </c>
      <c r="E112" s="12" t="s">
        <v>1565</v>
      </c>
      <c r="F112" s="12" t="s">
        <v>1569</v>
      </c>
      <c r="G112" s="12" t="s">
        <v>1569</v>
      </c>
      <c r="H112" s="12" t="s">
        <v>1351</v>
      </c>
      <c r="I112" s="12" t="s">
        <v>1396</v>
      </c>
      <c r="J112" s="19">
        <v>30</v>
      </c>
      <c r="K112" s="12">
        <v>2023.05</v>
      </c>
      <c r="L112" s="12">
        <v>2023.11</v>
      </c>
      <c r="M112" s="12" t="s">
        <v>1511</v>
      </c>
      <c r="N112" s="12" t="s">
        <v>1374</v>
      </c>
      <c r="O112" s="12" t="s">
        <v>1375</v>
      </c>
      <c r="P112" s="20" t="s">
        <v>1387</v>
      </c>
      <c r="Q112" s="12">
        <v>30</v>
      </c>
      <c r="R112" s="12"/>
      <c r="S112" s="12"/>
      <c r="T112" s="12"/>
      <c r="U112" s="12"/>
      <c r="V112" s="12"/>
      <c r="W112" s="12"/>
      <c r="X112" s="12"/>
      <c r="Y112" s="11">
        <v>30</v>
      </c>
      <c r="Z112" s="11">
        <v>30</v>
      </c>
      <c r="AA112" s="11">
        <v>0</v>
      </c>
      <c r="AB112" s="37">
        <v>1</v>
      </c>
      <c r="AC112" s="38"/>
      <c r="AD112" s="12"/>
      <c r="AE112" s="39"/>
      <c r="AF112" s="39"/>
      <c r="AG112" s="39" t="s">
        <v>1339</v>
      </c>
      <c r="AH112" s="39">
        <v>30</v>
      </c>
      <c r="AI112" s="39">
        <v>30</v>
      </c>
      <c r="AJ112" s="39">
        <v>0</v>
      </c>
      <c r="AK112" s="39"/>
      <c r="AL112" s="39"/>
      <c r="AM112" s="39"/>
      <c r="AN112" s="39"/>
    </row>
    <row r="113" s="1" customFormat="1" ht="28.05" customHeight="1" spans="1:40">
      <c r="A113" s="11">
        <v>107</v>
      </c>
      <c r="B113" s="12" t="s">
        <v>1500</v>
      </c>
      <c r="C113" s="12" t="s">
        <v>1570</v>
      </c>
      <c r="D113" s="12" t="s">
        <v>1348</v>
      </c>
      <c r="E113" s="12" t="s">
        <v>1485</v>
      </c>
      <c r="F113" s="12" t="s">
        <v>1485</v>
      </c>
      <c r="G113" s="12" t="s">
        <v>1485</v>
      </c>
      <c r="H113" s="12" t="s">
        <v>1571</v>
      </c>
      <c r="I113" s="12" t="s">
        <v>1396</v>
      </c>
      <c r="J113" s="19">
        <v>14</v>
      </c>
      <c r="K113" s="12">
        <v>2023.05</v>
      </c>
      <c r="L113" s="12">
        <v>2023.11</v>
      </c>
      <c r="M113" s="12" t="s">
        <v>1519</v>
      </c>
      <c r="N113" s="12" t="s">
        <v>1572</v>
      </c>
      <c r="O113" s="12" t="s">
        <v>1573</v>
      </c>
      <c r="P113" s="20" t="s">
        <v>1387</v>
      </c>
      <c r="Q113" s="12">
        <v>14</v>
      </c>
      <c r="R113" s="12"/>
      <c r="S113" s="12"/>
      <c r="T113" s="12"/>
      <c r="U113" s="12"/>
      <c r="V113" s="12"/>
      <c r="W113" s="12"/>
      <c r="X113" s="12"/>
      <c r="Y113" s="11">
        <v>14</v>
      </c>
      <c r="Z113" s="11">
        <v>14</v>
      </c>
      <c r="AA113" s="11">
        <v>0</v>
      </c>
      <c r="AB113" s="37">
        <v>1</v>
      </c>
      <c r="AC113" s="38"/>
      <c r="AD113" s="12"/>
      <c r="AE113" s="39"/>
      <c r="AF113" s="39"/>
      <c r="AG113" s="39" t="s">
        <v>1339</v>
      </c>
      <c r="AH113" s="39">
        <v>14</v>
      </c>
      <c r="AI113" s="39">
        <v>14</v>
      </c>
      <c r="AJ113" s="39">
        <v>0</v>
      </c>
      <c r="AK113" s="39"/>
      <c r="AL113" s="39"/>
      <c r="AM113" s="39"/>
      <c r="AN113" s="39"/>
    </row>
    <row r="114" s="1" customFormat="1" ht="28.05" customHeight="1" spans="1:40">
      <c r="A114" s="11">
        <v>108</v>
      </c>
      <c r="B114" s="12" t="s">
        <v>1500</v>
      </c>
      <c r="C114" s="12" t="s">
        <v>1574</v>
      </c>
      <c r="D114" s="12" t="s">
        <v>1348</v>
      </c>
      <c r="E114" s="12" t="s">
        <v>1410</v>
      </c>
      <c r="F114" s="12" t="s">
        <v>1410</v>
      </c>
      <c r="G114" s="12" t="s">
        <v>1410</v>
      </c>
      <c r="H114" s="12" t="s">
        <v>1368</v>
      </c>
      <c r="I114" s="12" t="s">
        <v>1396</v>
      </c>
      <c r="J114" s="19">
        <v>300</v>
      </c>
      <c r="K114" s="12">
        <v>2023.05</v>
      </c>
      <c r="L114" s="12">
        <v>2023.11</v>
      </c>
      <c r="M114" s="12" t="s">
        <v>1449</v>
      </c>
      <c r="N114" s="12" t="s">
        <v>1575</v>
      </c>
      <c r="O114" s="12" t="s">
        <v>1575</v>
      </c>
      <c r="P114" s="20" t="s">
        <v>1356</v>
      </c>
      <c r="Q114" s="12">
        <v>300</v>
      </c>
      <c r="R114" s="12"/>
      <c r="S114" s="12"/>
      <c r="T114" s="12"/>
      <c r="U114" s="12"/>
      <c r="V114" s="12"/>
      <c r="W114" s="12"/>
      <c r="X114" s="12"/>
      <c r="Y114" s="11">
        <v>300</v>
      </c>
      <c r="Z114" s="11">
        <v>300</v>
      </c>
      <c r="AA114" s="11">
        <v>0</v>
      </c>
      <c r="AB114" s="37">
        <v>1</v>
      </c>
      <c r="AC114" s="38"/>
      <c r="AD114" s="12"/>
      <c r="AE114" s="39"/>
      <c r="AF114" s="39"/>
      <c r="AG114" s="39" t="s">
        <v>1339</v>
      </c>
      <c r="AH114" s="39">
        <v>300</v>
      </c>
      <c r="AI114" s="39">
        <v>300</v>
      </c>
      <c r="AJ114" s="39">
        <v>0</v>
      </c>
      <c r="AK114" s="39"/>
      <c r="AL114" s="39"/>
      <c r="AM114" s="39"/>
      <c r="AN114" s="39"/>
    </row>
    <row r="115" s="1" customFormat="1" ht="28.05" customHeight="1" spans="1:40">
      <c r="A115" s="11">
        <v>109</v>
      </c>
      <c r="B115" s="12" t="s">
        <v>1576</v>
      </c>
      <c r="C115" s="12" t="s">
        <v>1486</v>
      </c>
      <c r="D115" s="12" t="s">
        <v>1348</v>
      </c>
      <c r="E115" s="12" t="s">
        <v>1487</v>
      </c>
      <c r="F115" s="12" t="s">
        <v>1487</v>
      </c>
      <c r="G115" s="12" t="s">
        <v>1487</v>
      </c>
      <c r="H115" s="12" t="s">
        <v>1351</v>
      </c>
      <c r="I115" s="12" t="s">
        <v>1396</v>
      </c>
      <c r="J115" s="19">
        <v>14</v>
      </c>
      <c r="K115" s="12">
        <v>2023.06</v>
      </c>
      <c r="L115" s="12">
        <v>2023.11</v>
      </c>
      <c r="M115" s="12" t="s">
        <v>1524</v>
      </c>
      <c r="N115" s="12" t="s">
        <v>1374</v>
      </c>
      <c r="O115" s="12" t="s">
        <v>1375</v>
      </c>
      <c r="P115" s="20" t="s">
        <v>1387</v>
      </c>
      <c r="Q115" s="12">
        <v>14</v>
      </c>
      <c r="R115" s="12"/>
      <c r="S115" s="12"/>
      <c r="T115" s="12"/>
      <c r="U115" s="12"/>
      <c r="V115" s="12"/>
      <c r="W115" s="12"/>
      <c r="X115" s="12"/>
      <c r="Y115" s="11">
        <v>14</v>
      </c>
      <c r="Z115" s="11">
        <v>14</v>
      </c>
      <c r="AA115" s="11">
        <v>0</v>
      </c>
      <c r="AB115" s="37">
        <v>1</v>
      </c>
      <c r="AC115" s="38"/>
      <c r="AD115" s="12"/>
      <c r="AE115" s="39"/>
      <c r="AF115" s="39"/>
      <c r="AG115" s="39" t="s">
        <v>1339</v>
      </c>
      <c r="AH115" s="39">
        <v>14</v>
      </c>
      <c r="AI115" s="39">
        <v>14</v>
      </c>
      <c r="AJ115" s="39">
        <v>0</v>
      </c>
      <c r="AK115" s="39"/>
      <c r="AL115" s="39"/>
      <c r="AM115" s="39"/>
      <c r="AN115" s="39"/>
    </row>
    <row r="116" s="1" customFormat="1" ht="28.05" customHeight="1" spans="1:40">
      <c r="A116" s="11">
        <v>110</v>
      </c>
      <c r="B116" s="12" t="s">
        <v>1576</v>
      </c>
      <c r="C116" s="12" t="s">
        <v>1486</v>
      </c>
      <c r="D116" s="12" t="s">
        <v>1348</v>
      </c>
      <c r="E116" s="12" t="s">
        <v>1487</v>
      </c>
      <c r="F116" s="12" t="s">
        <v>1487</v>
      </c>
      <c r="G116" s="12" t="s">
        <v>1487</v>
      </c>
      <c r="H116" s="12" t="s">
        <v>1351</v>
      </c>
      <c r="I116" s="12" t="s">
        <v>1577</v>
      </c>
      <c r="J116" s="19">
        <v>22</v>
      </c>
      <c r="K116" s="12">
        <v>2023.06</v>
      </c>
      <c r="L116" s="12">
        <v>2023.11</v>
      </c>
      <c r="M116" s="12" t="s">
        <v>1578</v>
      </c>
      <c r="N116" s="12" t="s">
        <v>1374</v>
      </c>
      <c r="O116" s="12" t="s">
        <v>1375</v>
      </c>
      <c r="P116" s="20" t="s">
        <v>1356</v>
      </c>
      <c r="Q116" s="12">
        <v>22</v>
      </c>
      <c r="R116" s="12"/>
      <c r="S116" s="12"/>
      <c r="T116" s="12"/>
      <c r="U116" s="12"/>
      <c r="V116" s="12"/>
      <c r="W116" s="12"/>
      <c r="X116" s="12"/>
      <c r="Y116" s="11">
        <v>22</v>
      </c>
      <c r="Z116" s="11">
        <v>22</v>
      </c>
      <c r="AA116" s="11">
        <v>0</v>
      </c>
      <c r="AB116" s="37">
        <v>1</v>
      </c>
      <c r="AC116" s="38"/>
      <c r="AD116" s="12"/>
      <c r="AE116" s="39"/>
      <c r="AF116" s="39"/>
      <c r="AG116" s="39" t="s">
        <v>1339</v>
      </c>
      <c r="AH116" s="39">
        <v>22</v>
      </c>
      <c r="AI116" s="39">
        <v>22</v>
      </c>
      <c r="AJ116" s="39">
        <v>0</v>
      </c>
      <c r="AK116" s="39"/>
      <c r="AL116" s="39"/>
      <c r="AM116" s="39"/>
      <c r="AN116" s="39"/>
    </row>
    <row r="117" s="1" customFormat="1" ht="28.05" customHeight="1" spans="1:40">
      <c r="A117" s="11">
        <v>111</v>
      </c>
      <c r="B117" s="12" t="s">
        <v>1576</v>
      </c>
      <c r="C117" s="12" t="s">
        <v>1418</v>
      </c>
      <c r="D117" s="12" t="s">
        <v>1348</v>
      </c>
      <c r="E117" s="12" t="s">
        <v>1407</v>
      </c>
      <c r="F117" s="12" t="s">
        <v>1408</v>
      </c>
      <c r="G117" s="12" t="s">
        <v>1408</v>
      </c>
      <c r="H117" s="12" t="s">
        <v>1368</v>
      </c>
      <c r="I117" s="12" t="s">
        <v>1396</v>
      </c>
      <c r="J117" s="19">
        <v>2</v>
      </c>
      <c r="K117" s="12">
        <v>2023.04</v>
      </c>
      <c r="L117" s="12">
        <v>2023.09</v>
      </c>
      <c r="M117" s="12" t="s">
        <v>1524</v>
      </c>
      <c r="N117" s="12" t="s">
        <v>1374</v>
      </c>
      <c r="O117" s="12" t="s">
        <v>1375</v>
      </c>
      <c r="P117" s="20" t="s">
        <v>1356</v>
      </c>
      <c r="Q117" s="12">
        <v>2</v>
      </c>
      <c r="R117" s="12"/>
      <c r="S117" s="12"/>
      <c r="T117" s="12"/>
      <c r="U117" s="12"/>
      <c r="V117" s="12"/>
      <c r="W117" s="12"/>
      <c r="X117" s="12"/>
      <c r="Y117" s="11">
        <v>2</v>
      </c>
      <c r="Z117" s="11">
        <v>2</v>
      </c>
      <c r="AA117" s="11">
        <v>0</v>
      </c>
      <c r="AB117" s="37">
        <v>1</v>
      </c>
      <c r="AC117" s="38"/>
      <c r="AD117" s="12"/>
      <c r="AE117" s="39"/>
      <c r="AF117" s="39"/>
      <c r="AG117" s="39" t="s">
        <v>1339</v>
      </c>
      <c r="AH117" s="39">
        <v>2</v>
      </c>
      <c r="AI117" s="39">
        <v>2</v>
      </c>
      <c r="AJ117" s="39">
        <v>0</v>
      </c>
      <c r="AK117" s="39"/>
      <c r="AL117" s="39"/>
      <c r="AM117" s="39"/>
      <c r="AN117" s="39"/>
    </row>
    <row r="118" s="1" customFormat="1" ht="28.05" customHeight="1" spans="1:40">
      <c r="A118" s="11">
        <v>112</v>
      </c>
      <c r="B118" s="12" t="s">
        <v>1576</v>
      </c>
      <c r="C118" s="12" t="s">
        <v>1372</v>
      </c>
      <c r="D118" s="12" t="s">
        <v>1348</v>
      </c>
      <c r="E118" s="12" t="s">
        <v>1407</v>
      </c>
      <c r="F118" s="12" t="s">
        <v>1579</v>
      </c>
      <c r="G118" s="12" t="s">
        <v>1579</v>
      </c>
      <c r="H118" s="12" t="s">
        <v>1368</v>
      </c>
      <c r="I118" s="12" t="s">
        <v>1396</v>
      </c>
      <c r="J118" s="19">
        <v>50.02</v>
      </c>
      <c r="K118" s="12">
        <v>2023.04</v>
      </c>
      <c r="L118" s="12">
        <v>2023.09</v>
      </c>
      <c r="M118" s="12" t="s">
        <v>1432</v>
      </c>
      <c r="N118" s="12" t="s">
        <v>1374</v>
      </c>
      <c r="O118" s="12" t="s">
        <v>1375</v>
      </c>
      <c r="P118" s="20" t="s">
        <v>1356</v>
      </c>
      <c r="Q118" s="12">
        <v>50.02</v>
      </c>
      <c r="R118" s="12"/>
      <c r="S118" s="12"/>
      <c r="T118" s="12"/>
      <c r="U118" s="12"/>
      <c r="V118" s="12"/>
      <c r="W118" s="12"/>
      <c r="X118" s="12"/>
      <c r="Y118" s="11">
        <v>50.02</v>
      </c>
      <c r="Z118" s="11">
        <v>50.02</v>
      </c>
      <c r="AA118" s="11">
        <v>0</v>
      </c>
      <c r="AB118" s="37">
        <v>1</v>
      </c>
      <c r="AC118" s="38"/>
      <c r="AD118" s="12"/>
      <c r="AE118" s="39"/>
      <c r="AF118" s="39"/>
      <c r="AG118" s="39" t="s">
        <v>1339</v>
      </c>
      <c r="AH118" s="39">
        <v>50.02</v>
      </c>
      <c r="AI118" s="39">
        <v>50.02</v>
      </c>
      <c r="AJ118" s="39">
        <v>0</v>
      </c>
      <c r="AK118" s="39"/>
      <c r="AL118" s="39"/>
      <c r="AM118" s="39"/>
      <c r="AN118" s="39"/>
    </row>
    <row r="119" s="1" customFormat="1" ht="28.05" customHeight="1" spans="1:40">
      <c r="A119" s="11">
        <v>113</v>
      </c>
      <c r="B119" s="12" t="s">
        <v>1576</v>
      </c>
      <c r="C119" s="12" t="s">
        <v>1436</v>
      </c>
      <c r="D119" s="12" t="s">
        <v>1348</v>
      </c>
      <c r="E119" s="12" t="s">
        <v>1407</v>
      </c>
      <c r="F119" s="12" t="s">
        <v>1350</v>
      </c>
      <c r="G119" s="12" t="s">
        <v>1350</v>
      </c>
      <c r="H119" s="12" t="s">
        <v>1351</v>
      </c>
      <c r="I119" s="12" t="s">
        <v>1396</v>
      </c>
      <c r="J119" s="19">
        <v>30.22</v>
      </c>
      <c r="K119" s="12">
        <v>2023.04</v>
      </c>
      <c r="L119" s="12">
        <v>2023.09</v>
      </c>
      <c r="M119" s="12" t="s">
        <v>1533</v>
      </c>
      <c r="N119" s="12" t="s">
        <v>1374</v>
      </c>
      <c r="O119" s="12" t="s">
        <v>1375</v>
      </c>
      <c r="P119" s="20" t="s">
        <v>1356</v>
      </c>
      <c r="Q119" s="12">
        <v>30.22</v>
      </c>
      <c r="R119" s="12"/>
      <c r="S119" s="12"/>
      <c r="T119" s="12"/>
      <c r="U119" s="12"/>
      <c r="V119" s="12"/>
      <c r="W119" s="12"/>
      <c r="X119" s="12"/>
      <c r="Y119" s="11">
        <v>30.22</v>
      </c>
      <c r="Z119" s="11">
        <v>30.22</v>
      </c>
      <c r="AA119" s="11">
        <v>0</v>
      </c>
      <c r="AB119" s="37">
        <v>1</v>
      </c>
      <c r="AC119" s="38"/>
      <c r="AD119" s="12"/>
      <c r="AE119" s="39"/>
      <c r="AF119" s="39"/>
      <c r="AG119" s="39" t="s">
        <v>1339</v>
      </c>
      <c r="AH119" s="39">
        <v>30.22</v>
      </c>
      <c r="AI119" s="39">
        <v>30.22</v>
      </c>
      <c r="AJ119" s="39">
        <v>0</v>
      </c>
      <c r="AK119" s="39"/>
      <c r="AL119" s="39"/>
      <c r="AM119" s="39"/>
      <c r="AN119" s="39"/>
    </row>
    <row r="120" s="1" customFormat="1" ht="28.05" customHeight="1" spans="1:40">
      <c r="A120" s="11">
        <v>114</v>
      </c>
      <c r="B120" s="12" t="s">
        <v>1576</v>
      </c>
      <c r="C120" s="12" t="s">
        <v>1372</v>
      </c>
      <c r="D120" s="12" t="s">
        <v>1348</v>
      </c>
      <c r="E120" s="12" t="s">
        <v>1407</v>
      </c>
      <c r="F120" s="12" t="s">
        <v>1580</v>
      </c>
      <c r="G120" s="12" t="s">
        <v>1580</v>
      </c>
      <c r="H120" s="12" t="s">
        <v>1368</v>
      </c>
      <c r="I120" s="12" t="s">
        <v>1396</v>
      </c>
      <c r="J120" s="19">
        <v>17.83</v>
      </c>
      <c r="K120" s="12">
        <v>2023.04</v>
      </c>
      <c r="L120" s="12">
        <v>2023.09</v>
      </c>
      <c r="M120" s="12" t="s">
        <v>1524</v>
      </c>
      <c r="N120" s="12" t="s">
        <v>1374</v>
      </c>
      <c r="O120" s="12" t="s">
        <v>1375</v>
      </c>
      <c r="P120" s="20" t="s">
        <v>1356</v>
      </c>
      <c r="Q120" s="12">
        <v>17.83</v>
      </c>
      <c r="R120" s="12"/>
      <c r="S120" s="12"/>
      <c r="T120" s="12"/>
      <c r="U120" s="12"/>
      <c r="V120" s="12"/>
      <c r="W120" s="12"/>
      <c r="X120" s="12"/>
      <c r="Y120" s="11">
        <v>17.83</v>
      </c>
      <c r="Z120" s="11">
        <v>17.83</v>
      </c>
      <c r="AA120" s="11">
        <v>0</v>
      </c>
      <c r="AB120" s="37">
        <v>1</v>
      </c>
      <c r="AC120" s="38"/>
      <c r="AD120" s="12"/>
      <c r="AE120" s="39"/>
      <c r="AF120" s="39"/>
      <c r="AG120" s="39" t="s">
        <v>1339</v>
      </c>
      <c r="AH120" s="39">
        <v>17.83</v>
      </c>
      <c r="AI120" s="39">
        <v>17.83</v>
      </c>
      <c r="AJ120" s="39">
        <v>0</v>
      </c>
      <c r="AK120" s="39"/>
      <c r="AL120" s="39"/>
      <c r="AM120" s="39"/>
      <c r="AN120" s="39"/>
    </row>
    <row r="121" s="1" customFormat="1" ht="28.05" customHeight="1" spans="1:40">
      <c r="A121" s="11">
        <v>115</v>
      </c>
      <c r="B121" s="12" t="s">
        <v>1576</v>
      </c>
      <c r="C121" s="12" t="s">
        <v>1431</v>
      </c>
      <c r="D121" s="12" t="s">
        <v>1348</v>
      </c>
      <c r="E121" s="12" t="s">
        <v>1526</v>
      </c>
      <c r="F121" s="12" t="s">
        <v>1581</v>
      </c>
      <c r="G121" s="12" t="s">
        <v>1581</v>
      </c>
      <c r="H121" s="12" t="s">
        <v>1351</v>
      </c>
      <c r="I121" s="12" t="s">
        <v>1396</v>
      </c>
      <c r="J121" s="19">
        <v>24.82</v>
      </c>
      <c r="K121" s="12">
        <v>2023.04</v>
      </c>
      <c r="L121" s="12">
        <v>2023.09</v>
      </c>
      <c r="M121" s="12" t="s">
        <v>1524</v>
      </c>
      <c r="N121" s="12" t="s">
        <v>1382</v>
      </c>
      <c r="O121" s="12" t="s">
        <v>1383</v>
      </c>
      <c r="P121" s="20" t="s">
        <v>1356</v>
      </c>
      <c r="Q121" s="12">
        <v>24.82</v>
      </c>
      <c r="R121" s="12"/>
      <c r="S121" s="12"/>
      <c r="T121" s="12"/>
      <c r="U121" s="12"/>
      <c r="V121" s="12"/>
      <c r="W121" s="12"/>
      <c r="X121" s="12"/>
      <c r="Y121" s="11">
        <v>24.82</v>
      </c>
      <c r="Z121" s="11">
        <v>24.82</v>
      </c>
      <c r="AA121" s="11">
        <v>0</v>
      </c>
      <c r="AB121" s="37">
        <v>1</v>
      </c>
      <c r="AC121" s="38"/>
      <c r="AD121" s="12"/>
      <c r="AE121" s="39"/>
      <c r="AF121" s="39"/>
      <c r="AG121" s="39" t="s">
        <v>1339</v>
      </c>
      <c r="AH121" s="39">
        <v>24.82</v>
      </c>
      <c r="AI121" s="39">
        <v>24.82</v>
      </c>
      <c r="AJ121" s="39">
        <v>0</v>
      </c>
      <c r="AK121" s="39"/>
      <c r="AL121" s="39"/>
      <c r="AM121" s="39"/>
      <c r="AN121" s="39"/>
    </row>
    <row r="122" s="1" customFormat="1" ht="28.05" customHeight="1" spans="1:40">
      <c r="A122" s="11">
        <v>116</v>
      </c>
      <c r="B122" s="12" t="s">
        <v>1576</v>
      </c>
      <c r="C122" s="12" t="s">
        <v>1389</v>
      </c>
      <c r="D122" s="12" t="s">
        <v>1348</v>
      </c>
      <c r="E122" s="12" t="s">
        <v>1509</v>
      </c>
      <c r="F122" s="12" t="s">
        <v>1582</v>
      </c>
      <c r="G122" s="12" t="s">
        <v>1582</v>
      </c>
      <c r="H122" s="12" t="s">
        <v>1368</v>
      </c>
      <c r="I122" s="12" t="s">
        <v>1396</v>
      </c>
      <c r="J122" s="19">
        <v>32.64</v>
      </c>
      <c r="K122" s="12">
        <v>2023.04</v>
      </c>
      <c r="L122" s="12">
        <v>2023.09</v>
      </c>
      <c r="M122" s="12" t="s">
        <v>1515</v>
      </c>
      <c r="N122" s="12" t="s">
        <v>1520</v>
      </c>
      <c r="O122" s="12" t="s">
        <v>1521</v>
      </c>
      <c r="P122" s="20" t="s">
        <v>1356</v>
      </c>
      <c r="Q122" s="12">
        <v>32.64</v>
      </c>
      <c r="R122" s="12"/>
      <c r="S122" s="12"/>
      <c r="T122" s="12"/>
      <c r="U122" s="12"/>
      <c r="V122" s="12"/>
      <c r="W122" s="12"/>
      <c r="X122" s="12"/>
      <c r="Y122" s="11">
        <v>32.64</v>
      </c>
      <c r="Z122" s="11">
        <v>32.64</v>
      </c>
      <c r="AA122" s="11">
        <v>0</v>
      </c>
      <c r="AB122" s="37">
        <v>1</v>
      </c>
      <c r="AC122" s="38"/>
      <c r="AD122" s="12"/>
      <c r="AE122" s="39"/>
      <c r="AF122" s="39"/>
      <c r="AG122" s="39" t="s">
        <v>1339</v>
      </c>
      <c r="AH122" s="39">
        <v>32.64</v>
      </c>
      <c r="AI122" s="39">
        <v>32.64</v>
      </c>
      <c r="AJ122" s="39">
        <v>0</v>
      </c>
      <c r="AK122" s="39"/>
      <c r="AL122" s="39"/>
      <c r="AM122" s="39"/>
      <c r="AN122" s="39"/>
    </row>
    <row r="123" s="1" customFormat="1" ht="28.05" customHeight="1" spans="1:40">
      <c r="A123" s="11">
        <v>117</v>
      </c>
      <c r="B123" s="12" t="s">
        <v>1576</v>
      </c>
      <c r="C123" s="12" t="s">
        <v>1431</v>
      </c>
      <c r="D123" s="12" t="s">
        <v>1348</v>
      </c>
      <c r="E123" s="12" t="s">
        <v>1509</v>
      </c>
      <c r="F123" s="12" t="s">
        <v>1510</v>
      </c>
      <c r="G123" s="12" t="s">
        <v>1510</v>
      </c>
      <c r="H123" s="12" t="s">
        <v>1351</v>
      </c>
      <c r="I123" s="12" t="s">
        <v>1396</v>
      </c>
      <c r="J123" s="19">
        <v>40.98</v>
      </c>
      <c r="K123" s="12">
        <v>2023.04</v>
      </c>
      <c r="L123" s="12">
        <v>2023.09</v>
      </c>
      <c r="M123" s="12" t="s">
        <v>1524</v>
      </c>
      <c r="N123" s="12" t="s">
        <v>1382</v>
      </c>
      <c r="O123" s="12" t="s">
        <v>1383</v>
      </c>
      <c r="P123" s="20" t="s">
        <v>1387</v>
      </c>
      <c r="Q123" s="12">
        <v>40.98</v>
      </c>
      <c r="R123" s="12"/>
      <c r="S123" s="12"/>
      <c r="T123" s="12"/>
      <c r="U123" s="12"/>
      <c r="V123" s="12"/>
      <c r="W123" s="12"/>
      <c r="X123" s="12"/>
      <c r="Y123" s="11">
        <v>40.98</v>
      </c>
      <c r="Z123" s="11">
        <v>40.98</v>
      </c>
      <c r="AA123" s="11">
        <v>0</v>
      </c>
      <c r="AB123" s="37">
        <v>1</v>
      </c>
      <c r="AC123" s="38"/>
      <c r="AD123" s="12"/>
      <c r="AE123" s="39"/>
      <c r="AF123" s="39"/>
      <c r="AG123" s="39" t="s">
        <v>1339</v>
      </c>
      <c r="AH123" s="39">
        <v>40.98</v>
      </c>
      <c r="AI123" s="39">
        <v>40.98</v>
      </c>
      <c r="AJ123" s="39">
        <v>0</v>
      </c>
      <c r="AK123" s="39"/>
      <c r="AL123" s="39"/>
      <c r="AM123" s="39"/>
      <c r="AN123" s="39"/>
    </row>
    <row r="124" s="1" customFormat="1" ht="28.05" customHeight="1" spans="1:40">
      <c r="A124" s="11">
        <v>118</v>
      </c>
      <c r="B124" s="12" t="s">
        <v>1576</v>
      </c>
      <c r="C124" s="12" t="s">
        <v>1436</v>
      </c>
      <c r="D124" s="12" t="s">
        <v>1348</v>
      </c>
      <c r="E124" s="12" t="s">
        <v>1400</v>
      </c>
      <c r="F124" s="12" t="s">
        <v>1583</v>
      </c>
      <c r="G124" s="12" t="s">
        <v>1583</v>
      </c>
      <c r="H124" s="12" t="s">
        <v>1351</v>
      </c>
      <c r="I124" s="12" t="s">
        <v>1396</v>
      </c>
      <c r="J124" s="19">
        <v>20.4</v>
      </c>
      <c r="K124" s="12">
        <v>2023.04</v>
      </c>
      <c r="L124" s="12">
        <v>2023.09</v>
      </c>
      <c r="M124" s="12" t="s">
        <v>1523</v>
      </c>
      <c r="N124" s="12" t="s">
        <v>1377</v>
      </c>
      <c r="O124" s="12" t="s">
        <v>1378</v>
      </c>
      <c r="P124" s="20" t="s">
        <v>1356</v>
      </c>
      <c r="Q124" s="12">
        <v>20.4</v>
      </c>
      <c r="R124" s="12"/>
      <c r="S124" s="12"/>
      <c r="T124" s="12"/>
      <c r="U124" s="12"/>
      <c r="V124" s="12"/>
      <c r="W124" s="12"/>
      <c r="X124" s="12"/>
      <c r="Y124" s="11">
        <v>20.4</v>
      </c>
      <c r="Z124" s="11">
        <v>20.4</v>
      </c>
      <c r="AA124" s="11">
        <v>0</v>
      </c>
      <c r="AB124" s="37">
        <v>1</v>
      </c>
      <c r="AC124" s="38"/>
      <c r="AD124" s="12"/>
      <c r="AE124" s="39"/>
      <c r="AF124" s="39"/>
      <c r="AG124" s="39" t="s">
        <v>1339</v>
      </c>
      <c r="AH124" s="39">
        <v>20.4</v>
      </c>
      <c r="AI124" s="39">
        <v>20.4</v>
      </c>
      <c r="AJ124" s="39">
        <v>0</v>
      </c>
      <c r="AK124" s="39"/>
      <c r="AL124" s="39"/>
      <c r="AM124" s="39"/>
      <c r="AN124" s="39"/>
    </row>
    <row r="125" s="1" customFormat="1" ht="28.05" customHeight="1" spans="1:40">
      <c r="A125" s="11">
        <v>119</v>
      </c>
      <c r="B125" s="12" t="s">
        <v>1576</v>
      </c>
      <c r="C125" s="12" t="s">
        <v>1389</v>
      </c>
      <c r="D125" s="12" t="s">
        <v>1348</v>
      </c>
      <c r="E125" s="12" t="s">
        <v>1546</v>
      </c>
      <c r="F125" s="12" t="s">
        <v>1548</v>
      </c>
      <c r="G125" s="12" t="s">
        <v>1548</v>
      </c>
      <c r="H125" s="12" t="s">
        <v>1368</v>
      </c>
      <c r="I125" s="12" t="s">
        <v>1396</v>
      </c>
      <c r="J125" s="19">
        <v>28.04</v>
      </c>
      <c r="K125" s="12">
        <v>2023.04</v>
      </c>
      <c r="L125" s="12">
        <v>2023.09</v>
      </c>
      <c r="M125" s="12" t="s">
        <v>1524</v>
      </c>
      <c r="N125" s="12" t="s">
        <v>1374</v>
      </c>
      <c r="O125" s="12" t="s">
        <v>1375</v>
      </c>
      <c r="P125" s="20" t="s">
        <v>1356</v>
      </c>
      <c r="Q125" s="12">
        <v>28.04</v>
      </c>
      <c r="R125" s="12"/>
      <c r="S125" s="12"/>
      <c r="T125" s="12"/>
      <c r="U125" s="12"/>
      <c r="V125" s="12"/>
      <c r="W125" s="12"/>
      <c r="X125" s="12"/>
      <c r="Y125" s="11">
        <v>28.04</v>
      </c>
      <c r="Z125" s="11">
        <v>28.04</v>
      </c>
      <c r="AA125" s="11">
        <v>0</v>
      </c>
      <c r="AB125" s="37">
        <v>1</v>
      </c>
      <c r="AC125" s="38"/>
      <c r="AD125" s="12"/>
      <c r="AE125" s="39"/>
      <c r="AF125" s="39"/>
      <c r="AG125" s="39" t="s">
        <v>1339</v>
      </c>
      <c r="AH125" s="39">
        <v>28.04</v>
      </c>
      <c r="AI125" s="39">
        <v>28.04</v>
      </c>
      <c r="AJ125" s="39">
        <v>0</v>
      </c>
      <c r="AK125" s="39"/>
      <c r="AL125" s="39"/>
      <c r="AM125" s="39"/>
      <c r="AN125" s="39"/>
    </row>
    <row r="126" s="1" customFormat="1" ht="28.05" customHeight="1" spans="1:40">
      <c r="A126" s="11">
        <v>120</v>
      </c>
      <c r="B126" s="12" t="s">
        <v>1576</v>
      </c>
      <c r="C126" s="12" t="s">
        <v>1389</v>
      </c>
      <c r="D126" s="12" t="s">
        <v>1348</v>
      </c>
      <c r="E126" s="12" t="s">
        <v>1546</v>
      </c>
      <c r="F126" s="12" t="s">
        <v>1548</v>
      </c>
      <c r="G126" s="12" t="s">
        <v>1548</v>
      </c>
      <c r="H126" s="12" t="s">
        <v>1368</v>
      </c>
      <c r="I126" s="12" t="s">
        <v>1396</v>
      </c>
      <c r="J126" s="19">
        <v>18.32</v>
      </c>
      <c r="K126" s="12">
        <v>2023.04</v>
      </c>
      <c r="L126" s="12">
        <v>2023.09</v>
      </c>
      <c r="M126" s="12" t="s">
        <v>1511</v>
      </c>
      <c r="N126" s="12" t="s">
        <v>1530</v>
      </c>
      <c r="O126" s="12" t="s">
        <v>1531</v>
      </c>
      <c r="P126" s="20" t="s">
        <v>1356</v>
      </c>
      <c r="Q126" s="12">
        <v>18.32</v>
      </c>
      <c r="R126" s="12"/>
      <c r="S126" s="12"/>
      <c r="T126" s="12"/>
      <c r="U126" s="12"/>
      <c r="V126" s="12"/>
      <c r="W126" s="12"/>
      <c r="X126" s="12"/>
      <c r="Y126" s="11">
        <v>18.32</v>
      </c>
      <c r="Z126" s="11">
        <v>18.32</v>
      </c>
      <c r="AA126" s="11">
        <v>0</v>
      </c>
      <c r="AB126" s="37">
        <v>1</v>
      </c>
      <c r="AC126" s="38"/>
      <c r="AD126" s="12"/>
      <c r="AE126" s="39"/>
      <c r="AF126" s="39"/>
      <c r="AG126" s="39" t="s">
        <v>1339</v>
      </c>
      <c r="AH126" s="39">
        <v>18.32</v>
      </c>
      <c r="AI126" s="39">
        <v>18.32</v>
      </c>
      <c r="AJ126" s="39">
        <v>0</v>
      </c>
      <c r="AK126" s="39"/>
      <c r="AL126" s="39"/>
      <c r="AM126" s="39"/>
      <c r="AN126" s="39"/>
    </row>
    <row r="127" s="1" customFormat="1" ht="28.05" customHeight="1" spans="1:40">
      <c r="A127" s="11">
        <v>121</v>
      </c>
      <c r="B127" s="12" t="s">
        <v>1576</v>
      </c>
      <c r="C127" s="12" t="s">
        <v>1431</v>
      </c>
      <c r="D127" s="12" t="s">
        <v>1348</v>
      </c>
      <c r="E127" s="12" t="s">
        <v>1546</v>
      </c>
      <c r="F127" s="12" t="s">
        <v>1548</v>
      </c>
      <c r="G127" s="12" t="s">
        <v>1548</v>
      </c>
      <c r="H127" s="12" t="s">
        <v>1351</v>
      </c>
      <c r="I127" s="12" t="s">
        <v>1396</v>
      </c>
      <c r="J127" s="19">
        <v>11.02</v>
      </c>
      <c r="K127" s="12">
        <v>2023.04</v>
      </c>
      <c r="L127" s="12">
        <v>2023.09</v>
      </c>
      <c r="M127" s="12" t="s">
        <v>1515</v>
      </c>
      <c r="N127" s="12" t="s">
        <v>1374</v>
      </c>
      <c r="O127" s="12" t="s">
        <v>1375</v>
      </c>
      <c r="P127" s="20" t="s">
        <v>1356</v>
      </c>
      <c r="Q127" s="12">
        <v>11.02</v>
      </c>
      <c r="R127" s="12"/>
      <c r="S127" s="12"/>
      <c r="T127" s="12"/>
      <c r="U127" s="12"/>
      <c r="V127" s="12"/>
      <c r="W127" s="12"/>
      <c r="X127" s="12"/>
      <c r="Y127" s="11">
        <v>11.02</v>
      </c>
      <c r="Z127" s="11">
        <v>11.02</v>
      </c>
      <c r="AA127" s="11">
        <v>0</v>
      </c>
      <c r="AB127" s="37">
        <v>1</v>
      </c>
      <c r="AC127" s="38"/>
      <c r="AD127" s="12"/>
      <c r="AE127" s="39"/>
      <c r="AF127" s="39"/>
      <c r="AG127" s="39" t="s">
        <v>1339</v>
      </c>
      <c r="AH127" s="39">
        <v>11.02</v>
      </c>
      <c r="AI127" s="39">
        <v>11.02</v>
      </c>
      <c r="AJ127" s="39">
        <v>0</v>
      </c>
      <c r="AK127" s="39"/>
      <c r="AL127" s="39"/>
      <c r="AM127" s="39"/>
      <c r="AN127" s="39"/>
    </row>
    <row r="128" s="1" customFormat="1" ht="28.05" customHeight="1" spans="1:40">
      <c r="A128" s="11">
        <v>122</v>
      </c>
      <c r="B128" s="12" t="s">
        <v>1576</v>
      </c>
      <c r="C128" s="12" t="s">
        <v>1372</v>
      </c>
      <c r="D128" s="12" t="s">
        <v>1348</v>
      </c>
      <c r="E128" s="12" t="s">
        <v>1546</v>
      </c>
      <c r="F128" s="12" t="s">
        <v>1584</v>
      </c>
      <c r="G128" s="12" t="s">
        <v>1584</v>
      </c>
      <c r="H128" s="12" t="s">
        <v>1368</v>
      </c>
      <c r="I128" s="12" t="s">
        <v>1396</v>
      </c>
      <c r="J128" s="19">
        <v>46.69</v>
      </c>
      <c r="K128" s="12">
        <v>2023.04</v>
      </c>
      <c r="L128" s="12">
        <v>2023.09</v>
      </c>
      <c r="M128" s="12" t="s">
        <v>1449</v>
      </c>
      <c r="N128" s="12" t="s">
        <v>1377</v>
      </c>
      <c r="O128" s="12" t="s">
        <v>1378</v>
      </c>
      <c r="P128" s="20" t="s">
        <v>1356</v>
      </c>
      <c r="Q128" s="12">
        <v>46.69</v>
      </c>
      <c r="R128" s="12"/>
      <c r="S128" s="12"/>
      <c r="T128" s="12"/>
      <c r="U128" s="12"/>
      <c r="V128" s="12"/>
      <c r="W128" s="12"/>
      <c r="X128" s="12"/>
      <c r="Y128" s="11">
        <v>46.69</v>
      </c>
      <c r="Z128" s="11">
        <v>46.69</v>
      </c>
      <c r="AA128" s="11">
        <v>0</v>
      </c>
      <c r="AB128" s="37">
        <v>1</v>
      </c>
      <c r="AC128" s="38"/>
      <c r="AD128" s="12"/>
      <c r="AE128" s="39"/>
      <c r="AF128" s="39"/>
      <c r="AG128" s="39" t="s">
        <v>1339</v>
      </c>
      <c r="AH128" s="39">
        <v>46.69</v>
      </c>
      <c r="AI128" s="39">
        <v>46.69</v>
      </c>
      <c r="AJ128" s="39">
        <v>0</v>
      </c>
      <c r="AK128" s="39"/>
      <c r="AL128" s="39"/>
      <c r="AM128" s="39"/>
      <c r="AN128" s="39"/>
    </row>
    <row r="129" s="1" customFormat="1" ht="28.05" customHeight="1" spans="1:40">
      <c r="A129" s="11">
        <v>123</v>
      </c>
      <c r="B129" s="12" t="s">
        <v>1576</v>
      </c>
      <c r="C129" s="12" t="s">
        <v>1525</v>
      </c>
      <c r="D129" s="12" t="s">
        <v>1348</v>
      </c>
      <c r="E129" s="12" t="s">
        <v>1546</v>
      </c>
      <c r="F129" s="12" t="s">
        <v>1461</v>
      </c>
      <c r="G129" s="12" t="s">
        <v>1461</v>
      </c>
      <c r="H129" s="12" t="s">
        <v>1351</v>
      </c>
      <c r="I129" s="12" t="s">
        <v>1396</v>
      </c>
      <c r="J129" s="19">
        <v>49.6</v>
      </c>
      <c r="K129" s="12">
        <v>2023.04</v>
      </c>
      <c r="L129" s="12">
        <v>2023.09</v>
      </c>
      <c r="M129" s="12" t="s">
        <v>1449</v>
      </c>
      <c r="N129" s="12" t="s">
        <v>1374</v>
      </c>
      <c r="O129" s="12" t="s">
        <v>1375</v>
      </c>
      <c r="P129" s="20" t="s">
        <v>1356</v>
      </c>
      <c r="Q129" s="12">
        <v>49.6</v>
      </c>
      <c r="R129" s="12"/>
      <c r="S129" s="12"/>
      <c r="T129" s="12"/>
      <c r="U129" s="12"/>
      <c r="V129" s="12"/>
      <c r="W129" s="12"/>
      <c r="X129" s="12"/>
      <c r="Y129" s="11">
        <v>49.6</v>
      </c>
      <c r="Z129" s="11">
        <v>49.6</v>
      </c>
      <c r="AA129" s="11">
        <v>0</v>
      </c>
      <c r="AB129" s="37">
        <v>1</v>
      </c>
      <c r="AC129" s="38"/>
      <c r="AD129" s="12"/>
      <c r="AE129" s="39"/>
      <c r="AF129" s="39"/>
      <c r="AG129" s="39" t="s">
        <v>1339</v>
      </c>
      <c r="AH129" s="39">
        <v>49.6</v>
      </c>
      <c r="AI129" s="39">
        <v>49.6</v>
      </c>
      <c r="AJ129" s="39">
        <v>0</v>
      </c>
      <c r="AK129" s="39"/>
      <c r="AL129" s="39"/>
      <c r="AM129" s="39"/>
      <c r="AN129" s="39"/>
    </row>
    <row r="130" s="1" customFormat="1" ht="28.05" customHeight="1" spans="1:40">
      <c r="A130" s="11">
        <v>124</v>
      </c>
      <c r="B130" s="12" t="s">
        <v>1576</v>
      </c>
      <c r="C130" s="12" t="s">
        <v>1431</v>
      </c>
      <c r="D130" s="12" t="s">
        <v>1348</v>
      </c>
      <c r="E130" s="12" t="s">
        <v>1539</v>
      </c>
      <c r="F130" s="12" t="s">
        <v>1585</v>
      </c>
      <c r="G130" s="12" t="s">
        <v>1585</v>
      </c>
      <c r="H130" s="12" t="s">
        <v>1351</v>
      </c>
      <c r="I130" s="12" t="s">
        <v>1396</v>
      </c>
      <c r="J130" s="19">
        <v>35.21</v>
      </c>
      <c r="K130" s="12">
        <v>2023.04</v>
      </c>
      <c r="L130" s="12">
        <v>2023.09</v>
      </c>
      <c r="M130" s="12" t="s">
        <v>1449</v>
      </c>
      <c r="N130" s="12" t="s">
        <v>1538</v>
      </c>
      <c r="O130" s="12" t="s">
        <v>1375</v>
      </c>
      <c r="P130" s="20" t="s">
        <v>1356</v>
      </c>
      <c r="Q130" s="12">
        <v>35.21</v>
      </c>
      <c r="R130" s="12"/>
      <c r="S130" s="12"/>
      <c r="T130" s="12"/>
      <c r="U130" s="12"/>
      <c r="V130" s="12"/>
      <c r="W130" s="12"/>
      <c r="X130" s="12"/>
      <c r="Y130" s="11">
        <v>35.21</v>
      </c>
      <c r="Z130" s="11">
        <v>35.21</v>
      </c>
      <c r="AA130" s="11">
        <v>0</v>
      </c>
      <c r="AB130" s="37">
        <v>1</v>
      </c>
      <c r="AC130" s="38"/>
      <c r="AD130" s="12"/>
      <c r="AE130" s="39"/>
      <c r="AF130" s="39"/>
      <c r="AG130" s="39" t="s">
        <v>1339</v>
      </c>
      <c r="AH130" s="39">
        <v>35.21</v>
      </c>
      <c r="AI130" s="39">
        <v>35.21</v>
      </c>
      <c r="AJ130" s="39">
        <v>0</v>
      </c>
      <c r="AK130" s="39"/>
      <c r="AL130" s="39"/>
      <c r="AM130" s="39"/>
      <c r="AN130" s="39"/>
    </row>
    <row r="131" s="1" customFormat="1" ht="28.05" customHeight="1" spans="1:40">
      <c r="A131" s="11">
        <v>125</v>
      </c>
      <c r="B131" s="12" t="s">
        <v>1576</v>
      </c>
      <c r="C131" s="12" t="s">
        <v>1418</v>
      </c>
      <c r="D131" s="12" t="s">
        <v>1348</v>
      </c>
      <c r="E131" s="12" t="s">
        <v>1539</v>
      </c>
      <c r="F131" s="12" t="s">
        <v>1586</v>
      </c>
      <c r="G131" s="12" t="s">
        <v>1586</v>
      </c>
      <c r="H131" s="12" t="s">
        <v>1368</v>
      </c>
      <c r="I131" s="12" t="s">
        <v>1396</v>
      </c>
      <c r="J131" s="19">
        <v>50</v>
      </c>
      <c r="K131" s="12">
        <v>2023.04</v>
      </c>
      <c r="L131" s="12">
        <v>2023.09</v>
      </c>
      <c r="M131" s="12" t="s">
        <v>1449</v>
      </c>
      <c r="N131" s="12" t="s">
        <v>1450</v>
      </c>
      <c r="O131" s="12" t="s">
        <v>1451</v>
      </c>
      <c r="P131" s="20" t="s">
        <v>1356</v>
      </c>
      <c r="Q131" s="12">
        <v>50</v>
      </c>
      <c r="R131" s="12"/>
      <c r="S131" s="12"/>
      <c r="T131" s="12"/>
      <c r="U131" s="12"/>
      <c r="V131" s="12"/>
      <c r="W131" s="12"/>
      <c r="X131" s="12"/>
      <c r="Y131" s="11">
        <v>50</v>
      </c>
      <c r="Z131" s="11">
        <v>50</v>
      </c>
      <c r="AA131" s="11">
        <v>0</v>
      </c>
      <c r="AB131" s="37">
        <v>1</v>
      </c>
      <c r="AC131" s="38"/>
      <c r="AD131" s="12"/>
      <c r="AE131" s="39"/>
      <c r="AF131" s="39"/>
      <c r="AG131" s="39" t="s">
        <v>1339</v>
      </c>
      <c r="AH131" s="39">
        <v>50</v>
      </c>
      <c r="AI131" s="39">
        <v>50</v>
      </c>
      <c r="AJ131" s="39">
        <v>0</v>
      </c>
      <c r="AK131" s="39"/>
      <c r="AL131" s="39"/>
      <c r="AM131" s="39"/>
      <c r="AN131" s="39"/>
    </row>
    <row r="132" s="1" customFormat="1" ht="28.05" customHeight="1" spans="1:40">
      <c r="A132" s="11">
        <v>126</v>
      </c>
      <c r="B132" s="12" t="s">
        <v>1576</v>
      </c>
      <c r="C132" s="12" t="s">
        <v>1525</v>
      </c>
      <c r="D132" s="12" t="s">
        <v>1348</v>
      </c>
      <c r="E132" s="12" t="s">
        <v>1539</v>
      </c>
      <c r="F132" s="12" t="s">
        <v>1540</v>
      </c>
      <c r="G132" s="12" t="s">
        <v>1540</v>
      </c>
      <c r="H132" s="12" t="s">
        <v>1351</v>
      </c>
      <c r="I132" s="12" t="s">
        <v>1396</v>
      </c>
      <c r="J132" s="19">
        <v>58</v>
      </c>
      <c r="K132" s="12">
        <v>2023.04</v>
      </c>
      <c r="L132" s="12">
        <v>2023.09</v>
      </c>
      <c r="M132" s="12" t="s">
        <v>1449</v>
      </c>
      <c r="N132" s="12" t="s">
        <v>1587</v>
      </c>
      <c r="O132" s="12" t="s">
        <v>1375</v>
      </c>
      <c r="P132" s="20" t="s">
        <v>1356</v>
      </c>
      <c r="Q132" s="12">
        <v>58</v>
      </c>
      <c r="R132" s="12"/>
      <c r="S132" s="12"/>
      <c r="T132" s="12"/>
      <c r="U132" s="12"/>
      <c r="V132" s="12"/>
      <c r="W132" s="12"/>
      <c r="X132" s="12"/>
      <c r="Y132" s="11">
        <v>58</v>
      </c>
      <c r="Z132" s="11">
        <v>58</v>
      </c>
      <c r="AA132" s="11">
        <v>0</v>
      </c>
      <c r="AB132" s="37">
        <v>1</v>
      </c>
      <c r="AC132" s="38"/>
      <c r="AD132" s="12"/>
      <c r="AE132" s="39"/>
      <c r="AF132" s="39"/>
      <c r="AG132" s="39" t="s">
        <v>1339</v>
      </c>
      <c r="AH132" s="39">
        <v>58</v>
      </c>
      <c r="AI132" s="39">
        <v>58</v>
      </c>
      <c r="AJ132" s="39">
        <v>0</v>
      </c>
      <c r="AK132" s="39"/>
      <c r="AL132" s="39"/>
      <c r="AM132" s="39"/>
      <c r="AN132" s="39"/>
    </row>
    <row r="133" s="1" customFormat="1" ht="28.05" customHeight="1" spans="1:40">
      <c r="A133" s="11">
        <v>127</v>
      </c>
      <c r="B133" s="12" t="s">
        <v>1576</v>
      </c>
      <c r="C133" s="12" t="s">
        <v>1389</v>
      </c>
      <c r="D133" s="12" t="s">
        <v>1348</v>
      </c>
      <c r="E133" s="12" t="s">
        <v>1539</v>
      </c>
      <c r="F133" s="12" t="s">
        <v>1588</v>
      </c>
      <c r="G133" s="12" t="s">
        <v>1588</v>
      </c>
      <c r="H133" s="12" t="s">
        <v>1368</v>
      </c>
      <c r="I133" s="12" t="s">
        <v>1396</v>
      </c>
      <c r="J133" s="19">
        <v>24.91</v>
      </c>
      <c r="K133" s="12">
        <v>2023.04</v>
      </c>
      <c r="L133" s="12">
        <v>2023.09</v>
      </c>
      <c r="M133" s="12" t="s">
        <v>1449</v>
      </c>
      <c r="N133" s="12" t="s">
        <v>1374</v>
      </c>
      <c r="O133" s="12" t="s">
        <v>1375</v>
      </c>
      <c r="P133" s="20" t="s">
        <v>1356</v>
      </c>
      <c r="Q133" s="12">
        <v>24.91</v>
      </c>
      <c r="R133" s="12"/>
      <c r="S133" s="12"/>
      <c r="T133" s="12"/>
      <c r="U133" s="12"/>
      <c r="V133" s="12"/>
      <c r="W133" s="12"/>
      <c r="X133" s="12"/>
      <c r="Y133" s="11">
        <v>24.91</v>
      </c>
      <c r="Z133" s="11">
        <v>24.91</v>
      </c>
      <c r="AA133" s="11">
        <v>0</v>
      </c>
      <c r="AB133" s="37">
        <v>1</v>
      </c>
      <c r="AC133" s="38"/>
      <c r="AD133" s="12"/>
      <c r="AE133" s="39"/>
      <c r="AF133" s="39"/>
      <c r="AG133" s="39" t="s">
        <v>1339</v>
      </c>
      <c r="AH133" s="39">
        <v>24.91</v>
      </c>
      <c r="AI133" s="39">
        <v>24.91</v>
      </c>
      <c r="AJ133" s="39">
        <v>0</v>
      </c>
      <c r="AK133" s="39"/>
      <c r="AL133" s="39"/>
      <c r="AM133" s="39"/>
      <c r="AN133" s="39"/>
    </row>
    <row r="134" s="1" customFormat="1" ht="28.05" customHeight="1" spans="1:40">
      <c r="A134" s="11">
        <v>128</v>
      </c>
      <c r="B134" s="12" t="s">
        <v>1576</v>
      </c>
      <c r="C134" s="12" t="s">
        <v>1389</v>
      </c>
      <c r="D134" s="12" t="s">
        <v>1348</v>
      </c>
      <c r="E134" s="12" t="s">
        <v>1539</v>
      </c>
      <c r="F134" s="12" t="s">
        <v>1589</v>
      </c>
      <c r="G134" s="12" t="s">
        <v>1589</v>
      </c>
      <c r="H134" s="12" t="s">
        <v>1368</v>
      </c>
      <c r="I134" s="12" t="s">
        <v>1396</v>
      </c>
      <c r="J134" s="19">
        <v>56.46</v>
      </c>
      <c r="K134" s="12">
        <v>2023.04</v>
      </c>
      <c r="L134" s="12">
        <v>2023.09</v>
      </c>
      <c r="M134" s="12" t="s">
        <v>1449</v>
      </c>
      <c r="N134" s="12" t="s">
        <v>1374</v>
      </c>
      <c r="O134" s="12" t="s">
        <v>1375</v>
      </c>
      <c r="P134" s="20" t="s">
        <v>1356</v>
      </c>
      <c r="Q134" s="12">
        <v>56.46</v>
      </c>
      <c r="R134" s="12"/>
      <c r="S134" s="12"/>
      <c r="T134" s="12"/>
      <c r="U134" s="12"/>
      <c r="V134" s="12"/>
      <c r="W134" s="12"/>
      <c r="X134" s="12"/>
      <c r="Y134" s="11">
        <v>56.46</v>
      </c>
      <c r="Z134" s="11">
        <v>56.46</v>
      </c>
      <c r="AA134" s="11">
        <v>0</v>
      </c>
      <c r="AB134" s="37">
        <v>1</v>
      </c>
      <c r="AC134" s="38"/>
      <c r="AD134" s="12"/>
      <c r="AE134" s="39"/>
      <c r="AF134" s="39"/>
      <c r="AG134" s="39" t="s">
        <v>1339</v>
      </c>
      <c r="AH134" s="39">
        <v>56.46</v>
      </c>
      <c r="AI134" s="39">
        <v>56.46</v>
      </c>
      <c r="AJ134" s="39">
        <v>0</v>
      </c>
      <c r="AK134" s="39"/>
      <c r="AL134" s="39"/>
      <c r="AM134" s="39"/>
      <c r="AN134" s="39"/>
    </row>
    <row r="135" s="1" customFormat="1" ht="28.05" customHeight="1" spans="1:40">
      <c r="A135" s="11">
        <v>129</v>
      </c>
      <c r="B135" s="12" t="s">
        <v>1576</v>
      </c>
      <c r="C135" s="12" t="s">
        <v>1372</v>
      </c>
      <c r="D135" s="12" t="s">
        <v>1348</v>
      </c>
      <c r="E135" s="12" t="s">
        <v>1539</v>
      </c>
      <c r="F135" s="12" t="s">
        <v>1590</v>
      </c>
      <c r="G135" s="12" t="s">
        <v>1590</v>
      </c>
      <c r="H135" s="12" t="s">
        <v>1368</v>
      </c>
      <c r="I135" s="12" t="s">
        <v>1396</v>
      </c>
      <c r="J135" s="19">
        <v>30</v>
      </c>
      <c r="K135" s="12">
        <v>2023.04</v>
      </c>
      <c r="L135" s="12">
        <v>2023.09</v>
      </c>
      <c r="M135" s="12" t="s">
        <v>1449</v>
      </c>
      <c r="N135" s="12" t="s">
        <v>1382</v>
      </c>
      <c r="O135" s="12" t="s">
        <v>1383</v>
      </c>
      <c r="P135" s="20" t="s">
        <v>1356</v>
      </c>
      <c r="Q135" s="12">
        <v>30</v>
      </c>
      <c r="R135" s="12"/>
      <c r="S135" s="12"/>
      <c r="T135" s="12"/>
      <c r="U135" s="12"/>
      <c r="V135" s="12"/>
      <c r="W135" s="12"/>
      <c r="X135" s="12"/>
      <c r="Y135" s="11">
        <v>30</v>
      </c>
      <c r="Z135" s="11">
        <v>30</v>
      </c>
      <c r="AA135" s="11">
        <v>0</v>
      </c>
      <c r="AB135" s="37">
        <v>1</v>
      </c>
      <c r="AC135" s="38"/>
      <c r="AD135" s="12"/>
      <c r="AE135" s="39"/>
      <c r="AF135" s="39"/>
      <c r="AG135" s="39" t="s">
        <v>1339</v>
      </c>
      <c r="AH135" s="39">
        <v>30</v>
      </c>
      <c r="AI135" s="39">
        <v>30</v>
      </c>
      <c r="AJ135" s="39">
        <v>0</v>
      </c>
      <c r="AK135" s="39"/>
      <c r="AL135" s="39"/>
      <c r="AM135" s="39"/>
      <c r="AN135" s="39"/>
    </row>
    <row r="136" s="1" customFormat="1" ht="28.05" customHeight="1" spans="1:40">
      <c r="A136" s="11">
        <v>130</v>
      </c>
      <c r="B136" s="12" t="s">
        <v>1576</v>
      </c>
      <c r="C136" s="12" t="s">
        <v>1372</v>
      </c>
      <c r="D136" s="12" t="s">
        <v>1348</v>
      </c>
      <c r="E136" s="12" t="s">
        <v>1539</v>
      </c>
      <c r="F136" s="12" t="s">
        <v>1591</v>
      </c>
      <c r="G136" s="12" t="s">
        <v>1591</v>
      </c>
      <c r="H136" s="12" t="s">
        <v>1368</v>
      </c>
      <c r="I136" s="12" t="s">
        <v>1396</v>
      </c>
      <c r="J136" s="19">
        <v>59.61</v>
      </c>
      <c r="K136" s="12">
        <v>2023.04</v>
      </c>
      <c r="L136" s="12">
        <v>2023.09</v>
      </c>
      <c r="M136" s="12" t="s">
        <v>1449</v>
      </c>
      <c r="N136" s="12" t="s">
        <v>1520</v>
      </c>
      <c r="O136" s="12" t="s">
        <v>1521</v>
      </c>
      <c r="P136" s="20" t="s">
        <v>1356</v>
      </c>
      <c r="Q136" s="12">
        <v>59.61</v>
      </c>
      <c r="R136" s="12"/>
      <c r="S136" s="12"/>
      <c r="T136" s="12"/>
      <c r="U136" s="12"/>
      <c r="V136" s="12"/>
      <c r="W136" s="12"/>
      <c r="X136" s="12"/>
      <c r="Y136" s="11">
        <v>59.61</v>
      </c>
      <c r="Z136" s="11">
        <v>59.61</v>
      </c>
      <c r="AA136" s="11">
        <v>0</v>
      </c>
      <c r="AB136" s="37">
        <v>1</v>
      </c>
      <c r="AC136" s="38"/>
      <c r="AD136" s="12"/>
      <c r="AE136" s="39"/>
      <c r="AF136" s="39"/>
      <c r="AG136" s="39" t="s">
        <v>1339</v>
      </c>
      <c r="AH136" s="39">
        <v>59.61</v>
      </c>
      <c r="AI136" s="39">
        <v>59.61</v>
      </c>
      <c r="AJ136" s="39">
        <v>0</v>
      </c>
      <c r="AK136" s="39"/>
      <c r="AL136" s="39"/>
      <c r="AM136" s="39"/>
      <c r="AN136" s="39"/>
    </row>
    <row r="137" s="1" customFormat="1" ht="28.05" customHeight="1" spans="1:40">
      <c r="A137" s="11">
        <v>131</v>
      </c>
      <c r="B137" s="12" t="s">
        <v>1576</v>
      </c>
      <c r="C137" s="12" t="s">
        <v>1372</v>
      </c>
      <c r="D137" s="12" t="s">
        <v>1348</v>
      </c>
      <c r="E137" s="12" t="s">
        <v>1534</v>
      </c>
      <c r="F137" s="12" t="s">
        <v>1447</v>
      </c>
      <c r="G137" s="12" t="s">
        <v>1447</v>
      </c>
      <c r="H137" s="12" t="s">
        <v>1368</v>
      </c>
      <c r="I137" s="12" t="s">
        <v>1396</v>
      </c>
      <c r="J137" s="19">
        <v>45.02</v>
      </c>
      <c r="K137" s="12">
        <v>2023.04</v>
      </c>
      <c r="L137" s="12">
        <v>2023.09</v>
      </c>
      <c r="M137" s="12" t="s">
        <v>1449</v>
      </c>
      <c r="N137" s="12" t="s">
        <v>1382</v>
      </c>
      <c r="O137" s="12" t="s">
        <v>1383</v>
      </c>
      <c r="P137" s="20" t="s">
        <v>1356</v>
      </c>
      <c r="Q137" s="12">
        <v>45.02</v>
      </c>
      <c r="R137" s="12"/>
      <c r="S137" s="12"/>
      <c r="T137" s="12"/>
      <c r="U137" s="12"/>
      <c r="V137" s="12"/>
      <c r="W137" s="12"/>
      <c r="X137" s="12"/>
      <c r="Y137" s="11">
        <v>45.02</v>
      </c>
      <c r="Z137" s="11">
        <v>45.02</v>
      </c>
      <c r="AA137" s="11">
        <v>0</v>
      </c>
      <c r="AB137" s="37">
        <v>1</v>
      </c>
      <c r="AC137" s="38"/>
      <c r="AD137" s="12"/>
      <c r="AE137" s="39"/>
      <c r="AF137" s="39"/>
      <c r="AG137" s="39" t="s">
        <v>1339</v>
      </c>
      <c r="AH137" s="39">
        <v>45.02</v>
      </c>
      <c r="AI137" s="39">
        <v>45.02</v>
      </c>
      <c r="AJ137" s="39">
        <v>0</v>
      </c>
      <c r="AK137" s="39"/>
      <c r="AL137" s="39"/>
      <c r="AM137" s="39"/>
      <c r="AN137" s="39"/>
    </row>
    <row r="138" s="1" customFormat="1" ht="28.05" customHeight="1" spans="1:40">
      <c r="A138" s="11">
        <v>132</v>
      </c>
      <c r="B138" s="12" t="s">
        <v>1576</v>
      </c>
      <c r="C138" s="12" t="s">
        <v>1372</v>
      </c>
      <c r="D138" s="12" t="s">
        <v>1348</v>
      </c>
      <c r="E138" s="12" t="s">
        <v>1534</v>
      </c>
      <c r="F138" s="12" t="s">
        <v>1592</v>
      </c>
      <c r="G138" s="12" t="s">
        <v>1592</v>
      </c>
      <c r="H138" s="12" t="s">
        <v>1368</v>
      </c>
      <c r="I138" s="12" t="s">
        <v>1396</v>
      </c>
      <c r="J138" s="19">
        <v>30.3</v>
      </c>
      <c r="K138" s="12">
        <v>2023.04</v>
      </c>
      <c r="L138" s="12">
        <v>2023.09</v>
      </c>
      <c r="M138" s="12" t="s">
        <v>1449</v>
      </c>
      <c r="N138" s="12" t="s">
        <v>1377</v>
      </c>
      <c r="O138" s="12" t="s">
        <v>1378</v>
      </c>
      <c r="P138" s="20" t="s">
        <v>1356</v>
      </c>
      <c r="Q138" s="12">
        <v>30.3</v>
      </c>
      <c r="R138" s="12"/>
      <c r="S138" s="12"/>
      <c r="T138" s="12"/>
      <c r="U138" s="12"/>
      <c r="V138" s="12"/>
      <c r="W138" s="12"/>
      <c r="X138" s="12"/>
      <c r="Y138" s="11">
        <v>30.3</v>
      </c>
      <c r="Z138" s="11">
        <v>30.3</v>
      </c>
      <c r="AA138" s="11">
        <v>0</v>
      </c>
      <c r="AB138" s="37">
        <v>1</v>
      </c>
      <c r="AC138" s="38"/>
      <c r="AD138" s="12"/>
      <c r="AE138" s="39"/>
      <c r="AF138" s="39"/>
      <c r="AG138" s="39" t="s">
        <v>1339</v>
      </c>
      <c r="AH138" s="39">
        <v>30.3</v>
      </c>
      <c r="AI138" s="39">
        <v>30.3</v>
      </c>
      <c r="AJ138" s="39">
        <v>0</v>
      </c>
      <c r="AK138" s="39"/>
      <c r="AL138" s="39"/>
      <c r="AM138" s="39"/>
      <c r="AN138" s="39"/>
    </row>
    <row r="139" s="1" customFormat="1" ht="28.05" customHeight="1" spans="1:40">
      <c r="A139" s="11">
        <v>133</v>
      </c>
      <c r="B139" s="12" t="s">
        <v>1576</v>
      </c>
      <c r="C139" s="12" t="s">
        <v>1372</v>
      </c>
      <c r="D139" s="12" t="s">
        <v>1348</v>
      </c>
      <c r="E139" s="12" t="s">
        <v>1526</v>
      </c>
      <c r="F139" s="12" t="s">
        <v>1593</v>
      </c>
      <c r="G139" s="12" t="s">
        <v>1593</v>
      </c>
      <c r="H139" s="12" t="s">
        <v>1368</v>
      </c>
      <c r="I139" s="12" t="s">
        <v>1396</v>
      </c>
      <c r="J139" s="19">
        <v>33.29</v>
      </c>
      <c r="K139" s="12">
        <v>2023.04</v>
      </c>
      <c r="L139" s="12">
        <v>2023.09</v>
      </c>
      <c r="M139" s="12" t="s">
        <v>1449</v>
      </c>
      <c r="N139" s="12" t="s">
        <v>1374</v>
      </c>
      <c r="O139" s="12" t="s">
        <v>1375</v>
      </c>
      <c r="P139" s="20" t="s">
        <v>1356</v>
      </c>
      <c r="Q139" s="12">
        <v>33.29</v>
      </c>
      <c r="R139" s="12"/>
      <c r="S139" s="12"/>
      <c r="T139" s="12"/>
      <c r="U139" s="12"/>
      <c r="V139" s="12"/>
      <c r="W139" s="12"/>
      <c r="X139" s="12"/>
      <c r="Y139" s="11">
        <v>33.29</v>
      </c>
      <c r="Z139" s="11">
        <v>33.29</v>
      </c>
      <c r="AA139" s="11">
        <v>0</v>
      </c>
      <c r="AB139" s="37">
        <v>1</v>
      </c>
      <c r="AC139" s="38"/>
      <c r="AD139" s="12"/>
      <c r="AE139" s="39"/>
      <c r="AF139" s="39"/>
      <c r="AG139" s="39" t="s">
        <v>1339</v>
      </c>
      <c r="AH139" s="39">
        <v>33.29</v>
      </c>
      <c r="AI139" s="39">
        <v>33.29</v>
      </c>
      <c r="AJ139" s="39">
        <v>0</v>
      </c>
      <c r="AK139" s="39"/>
      <c r="AL139" s="39"/>
      <c r="AM139" s="39"/>
      <c r="AN139" s="39"/>
    </row>
    <row r="140" s="1" customFormat="1" ht="28.05" customHeight="1" spans="1:40">
      <c r="A140" s="11">
        <v>134</v>
      </c>
      <c r="B140" s="12" t="s">
        <v>1576</v>
      </c>
      <c r="C140" s="12" t="s">
        <v>1422</v>
      </c>
      <c r="D140" s="12" t="s">
        <v>1348</v>
      </c>
      <c r="E140" s="12" t="s">
        <v>1526</v>
      </c>
      <c r="F140" s="12" t="s">
        <v>1594</v>
      </c>
      <c r="G140" s="12" t="s">
        <v>1594</v>
      </c>
      <c r="H140" s="12" t="s">
        <v>1351</v>
      </c>
      <c r="I140" s="12" t="s">
        <v>1396</v>
      </c>
      <c r="J140" s="19">
        <v>50</v>
      </c>
      <c r="K140" s="12">
        <v>2023.06</v>
      </c>
      <c r="L140" s="12">
        <v>2023.11</v>
      </c>
      <c r="M140" s="12" t="s">
        <v>1426</v>
      </c>
      <c r="N140" s="12" t="s">
        <v>1530</v>
      </c>
      <c r="O140" s="12" t="s">
        <v>1531</v>
      </c>
      <c r="P140" s="20" t="s">
        <v>1387</v>
      </c>
      <c r="Q140" s="12">
        <v>50</v>
      </c>
      <c r="R140" s="12"/>
      <c r="S140" s="12"/>
      <c r="T140" s="12"/>
      <c r="U140" s="12"/>
      <c r="V140" s="12"/>
      <c r="W140" s="12"/>
      <c r="X140" s="12"/>
      <c r="Y140" s="11">
        <v>50</v>
      </c>
      <c r="Z140" s="11">
        <v>50</v>
      </c>
      <c r="AA140" s="11">
        <v>0</v>
      </c>
      <c r="AB140" s="37">
        <v>1</v>
      </c>
      <c r="AC140" s="38"/>
      <c r="AD140" s="12"/>
      <c r="AE140" s="39"/>
      <c r="AF140" s="39"/>
      <c r="AG140" s="39" t="s">
        <v>1339</v>
      </c>
      <c r="AH140" s="39">
        <v>50</v>
      </c>
      <c r="AI140" s="39">
        <v>50</v>
      </c>
      <c r="AJ140" s="39">
        <v>0</v>
      </c>
      <c r="AK140" s="39"/>
      <c r="AL140" s="39"/>
      <c r="AM140" s="39"/>
      <c r="AN140" s="39"/>
    </row>
    <row r="141" s="1" customFormat="1" ht="28.05" customHeight="1" spans="1:40">
      <c r="A141" s="11">
        <v>135</v>
      </c>
      <c r="B141" s="12" t="s">
        <v>1576</v>
      </c>
      <c r="C141" s="12" t="s">
        <v>1372</v>
      </c>
      <c r="D141" s="12" t="s">
        <v>1348</v>
      </c>
      <c r="E141" s="12" t="s">
        <v>1394</v>
      </c>
      <c r="F141" s="12" t="s">
        <v>1595</v>
      </c>
      <c r="G141" s="12" t="s">
        <v>1595</v>
      </c>
      <c r="H141" s="12" t="s">
        <v>1368</v>
      </c>
      <c r="I141" s="12" t="s">
        <v>1396</v>
      </c>
      <c r="J141" s="19">
        <v>59.51</v>
      </c>
      <c r="K141" s="12">
        <v>2023.06</v>
      </c>
      <c r="L141" s="12">
        <v>2023.11</v>
      </c>
      <c r="M141" s="12" t="s">
        <v>1449</v>
      </c>
      <c r="N141" s="12" t="s">
        <v>1374</v>
      </c>
      <c r="O141" s="12" t="s">
        <v>1375</v>
      </c>
      <c r="P141" s="20" t="s">
        <v>1356</v>
      </c>
      <c r="Q141" s="12">
        <v>59.51</v>
      </c>
      <c r="R141" s="12"/>
      <c r="S141" s="12"/>
      <c r="T141" s="12"/>
      <c r="U141" s="12"/>
      <c r="V141" s="12"/>
      <c r="W141" s="12"/>
      <c r="X141" s="12"/>
      <c r="Y141" s="11">
        <v>59.51</v>
      </c>
      <c r="Z141" s="11">
        <v>59.51</v>
      </c>
      <c r="AA141" s="11">
        <v>0</v>
      </c>
      <c r="AB141" s="37">
        <v>1</v>
      </c>
      <c r="AC141" s="38"/>
      <c r="AD141" s="12"/>
      <c r="AE141" s="39"/>
      <c r="AF141" s="39"/>
      <c r="AG141" s="39" t="s">
        <v>1339</v>
      </c>
      <c r="AH141" s="39">
        <v>59.51</v>
      </c>
      <c r="AI141" s="39">
        <v>59.51</v>
      </c>
      <c r="AJ141" s="39">
        <v>0</v>
      </c>
      <c r="AK141" s="39"/>
      <c r="AL141" s="39"/>
      <c r="AM141" s="39"/>
      <c r="AN141" s="39"/>
    </row>
    <row r="142" s="1" customFormat="1" ht="28.05" customHeight="1" spans="1:40">
      <c r="A142" s="11">
        <v>136</v>
      </c>
      <c r="B142" s="12" t="s">
        <v>1576</v>
      </c>
      <c r="C142" s="12" t="s">
        <v>1372</v>
      </c>
      <c r="D142" s="12" t="s">
        <v>1348</v>
      </c>
      <c r="E142" s="12" t="s">
        <v>1394</v>
      </c>
      <c r="F142" s="12" t="s">
        <v>1596</v>
      </c>
      <c r="G142" s="12" t="s">
        <v>1596</v>
      </c>
      <c r="H142" s="12" t="s">
        <v>1368</v>
      </c>
      <c r="I142" s="12" t="s">
        <v>1396</v>
      </c>
      <c r="J142" s="19">
        <v>39.55</v>
      </c>
      <c r="K142" s="12">
        <v>2023.06</v>
      </c>
      <c r="L142" s="12">
        <v>2023.11</v>
      </c>
      <c r="M142" s="12" t="s">
        <v>1449</v>
      </c>
      <c r="N142" s="12" t="s">
        <v>1377</v>
      </c>
      <c r="O142" s="12" t="s">
        <v>1378</v>
      </c>
      <c r="P142" s="20" t="s">
        <v>1356</v>
      </c>
      <c r="Q142" s="12">
        <v>39.55</v>
      </c>
      <c r="R142" s="12"/>
      <c r="S142" s="12"/>
      <c r="T142" s="12"/>
      <c r="U142" s="12"/>
      <c r="V142" s="12"/>
      <c r="W142" s="12"/>
      <c r="X142" s="12"/>
      <c r="Y142" s="11">
        <v>39.55</v>
      </c>
      <c r="Z142" s="11">
        <v>39.55</v>
      </c>
      <c r="AA142" s="11">
        <v>0</v>
      </c>
      <c r="AB142" s="37">
        <v>1</v>
      </c>
      <c r="AC142" s="38"/>
      <c r="AD142" s="12"/>
      <c r="AE142" s="39"/>
      <c r="AF142" s="39"/>
      <c r="AG142" s="39" t="s">
        <v>1339</v>
      </c>
      <c r="AH142" s="39">
        <v>39.55</v>
      </c>
      <c r="AI142" s="39">
        <v>39.55</v>
      </c>
      <c r="AJ142" s="39">
        <v>0</v>
      </c>
      <c r="AK142" s="39"/>
      <c r="AL142" s="39"/>
      <c r="AM142" s="39"/>
      <c r="AN142" s="39"/>
    </row>
    <row r="143" s="1" customFormat="1" ht="28.05" customHeight="1" spans="1:40">
      <c r="A143" s="11">
        <v>137</v>
      </c>
      <c r="B143" s="12" t="s">
        <v>1576</v>
      </c>
      <c r="C143" s="12" t="s">
        <v>1372</v>
      </c>
      <c r="D143" s="12" t="s">
        <v>1348</v>
      </c>
      <c r="E143" s="12" t="s">
        <v>1394</v>
      </c>
      <c r="F143" s="12" t="s">
        <v>1597</v>
      </c>
      <c r="G143" s="12" t="s">
        <v>1597</v>
      </c>
      <c r="H143" s="12" t="s">
        <v>1368</v>
      </c>
      <c r="I143" s="12" t="s">
        <v>1396</v>
      </c>
      <c r="J143" s="19">
        <v>49.51</v>
      </c>
      <c r="K143" s="12">
        <v>2023.06</v>
      </c>
      <c r="L143" s="12">
        <v>2023.11</v>
      </c>
      <c r="M143" s="12" t="s">
        <v>1449</v>
      </c>
      <c r="N143" s="12" t="s">
        <v>1374</v>
      </c>
      <c r="O143" s="12" t="s">
        <v>1375</v>
      </c>
      <c r="P143" s="20" t="s">
        <v>1356</v>
      </c>
      <c r="Q143" s="12">
        <v>49.51</v>
      </c>
      <c r="R143" s="12"/>
      <c r="S143" s="12"/>
      <c r="T143" s="12"/>
      <c r="U143" s="12"/>
      <c r="V143" s="12"/>
      <c r="W143" s="12"/>
      <c r="X143" s="12"/>
      <c r="Y143" s="11">
        <v>49.51</v>
      </c>
      <c r="Z143" s="11">
        <v>49.51</v>
      </c>
      <c r="AA143" s="11">
        <v>0</v>
      </c>
      <c r="AB143" s="37">
        <v>1</v>
      </c>
      <c r="AC143" s="38"/>
      <c r="AD143" s="12"/>
      <c r="AE143" s="39"/>
      <c r="AF143" s="39"/>
      <c r="AG143" s="39" t="s">
        <v>1339</v>
      </c>
      <c r="AH143" s="39">
        <v>49.51</v>
      </c>
      <c r="AI143" s="39">
        <v>49.51</v>
      </c>
      <c r="AJ143" s="39">
        <v>0</v>
      </c>
      <c r="AK143" s="39"/>
      <c r="AL143" s="39"/>
      <c r="AM143" s="39"/>
      <c r="AN143" s="39"/>
    </row>
    <row r="144" s="1" customFormat="1" ht="28.05" customHeight="1" spans="1:40">
      <c r="A144" s="11">
        <v>138</v>
      </c>
      <c r="B144" s="12" t="s">
        <v>1576</v>
      </c>
      <c r="C144" s="12" t="s">
        <v>1525</v>
      </c>
      <c r="D144" s="12" t="s">
        <v>1348</v>
      </c>
      <c r="E144" s="12" t="s">
        <v>1598</v>
      </c>
      <c r="F144" s="12" t="s">
        <v>1599</v>
      </c>
      <c r="G144" s="12" t="s">
        <v>1599</v>
      </c>
      <c r="H144" s="12" t="s">
        <v>1351</v>
      </c>
      <c r="I144" s="12" t="s">
        <v>1396</v>
      </c>
      <c r="J144" s="19">
        <v>51.58</v>
      </c>
      <c r="K144" s="12">
        <v>2023.06</v>
      </c>
      <c r="L144" s="12">
        <v>2023.11</v>
      </c>
      <c r="M144" s="12" t="s">
        <v>1426</v>
      </c>
      <c r="N144" s="12" t="s">
        <v>1538</v>
      </c>
      <c r="O144" s="12" t="s">
        <v>1375</v>
      </c>
      <c r="P144" s="20" t="s">
        <v>1387</v>
      </c>
      <c r="Q144" s="12">
        <v>51.58</v>
      </c>
      <c r="R144" s="12"/>
      <c r="S144" s="12"/>
      <c r="T144" s="12"/>
      <c r="U144" s="12"/>
      <c r="V144" s="12"/>
      <c r="W144" s="12"/>
      <c r="X144" s="12"/>
      <c r="Y144" s="11">
        <v>51.58</v>
      </c>
      <c r="Z144" s="11">
        <v>51.58</v>
      </c>
      <c r="AA144" s="11">
        <v>0</v>
      </c>
      <c r="AB144" s="37">
        <v>1</v>
      </c>
      <c r="AC144" s="38"/>
      <c r="AD144" s="12"/>
      <c r="AE144" s="39"/>
      <c r="AF144" s="39"/>
      <c r="AG144" s="39" t="s">
        <v>1339</v>
      </c>
      <c r="AH144" s="39">
        <v>51.58</v>
      </c>
      <c r="AI144" s="39">
        <v>51.58</v>
      </c>
      <c r="AJ144" s="39">
        <v>0</v>
      </c>
      <c r="AK144" s="39"/>
      <c r="AL144" s="39"/>
      <c r="AM144" s="39"/>
      <c r="AN144" s="39"/>
    </row>
    <row r="145" s="1" customFormat="1" ht="28.05" customHeight="1" spans="1:40">
      <c r="A145" s="11">
        <v>139</v>
      </c>
      <c r="B145" s="12" t="s">
        <v>1576</v>
      </c>
      <c r="C145" s="12" t="s">
        <v>1372</v>
      </c>
      <c r="D145" s="12" t="s">
        <v>1348</v>
      </c>
      <c r="E145" s="12" t="s">
        <v>1598</v>
      </c>
      <c r="F145" s="12" t="s">
        <v>1600</v>
      </c>
      <c r="G145" s="12" t="s">
        <v>1600</v>
      </c>
      <c r="H145" s="12" t="s">
        <v>1368</v>
      </c>
      <c r="I145" s="12" t="s">
        <v>1396</v>
      </c>
      <c r="J145" s="19">
        <v>45</v>
      </c>
      <c r="K145" s="12">
        <v>2023.06</v>
      </c>
      <c r="L145" s="12">
        <v>2023.11</v>
      </c>
      <c r="M145" s="12" t="s">
        <v>1449</v>
      </c>
      <c r="N145" s="12" t="s">
        <v>1374</v>
      </c>
      <c r="O145" s="12" t="s">
        <v>1375</v>
      </c>
      <c r="P145" s="20" t="s">
        <v>1356</v>
      </c>
      <c r="Q145" s="12">
        <v>45</v>
      </c>
      <c r="R145" s="12"/>
      <c r="S145" s="12"/>
      <c r="T145" s="12"/>
      <c r="U145" s="12"/>
      <c r="V145" s="12"/>
      <c r="W145" s="12"/>
      <c r="X145" s="12"/>
      <c r="Y145" s="11">
        <v>45</v>
      </c>
      <c r="Z145" s="11">
        <v>45</v>
      </c>
      <c r="AA145" s="11">
        <v>0</v>
      </c>
      <c r="AB145" s="37">
        <v>1</v>
      </c>
      <c r="AC145" s="38"/>
      <c r="AD145" s="12"/>
      <c r="AE145" s="39"/>
      <c r="AF145" s="39"/>
      <c r="AG145" s="39" t="s">
        <v>1339</v>
      </c>
      <c r="AH145" s="39">
        <v>45</v>
      </c>
      <c r="AI145" s="39">
        <v>45</v>
      </c>
      <c r="AJ145" s="39">
        <v>0</v>
      </c>
      <c r="AK145" s="39"/>
      <c r="AL145" s="39"/>
      <c r="AM145" s="39"/>
      <c r="AN145" s="39"/>
    </row>
    <row r="146" s="1" customFormat="1" ht="28.05" customHeight="1" spans="1:40">
      <c r="A146" s="11">
        <v>140</v>
      </c>
      <c r="B146" s="12" t="s">
        <v>1576</v>
      </c>
      <c r="C146" s="12" t="s">
        <v>1436</v>
      </c>
      <c r="D146" s="12" t="s">
        <v>1348</v>
      </c>
      <c r="E146" s="12" t="s">
        <v>1405</v>
      </c>
      <c r="F146" s="12" t="s">
        <v>1601</v>
      </c>
      <c r="G146" s="12" t="s">
        <v>1601</v>
      </c>
      <c r="H146" s="12" t="s">
        <v>1351</v>
      </c>
      <c r="I146" s="12" t="s">
        <v>1396</v>
      </c>
      <c r="J146" s="19">
        <v>19.99</v>
      </c>
      <c r="K146" s="12">
        <v>2023.06</v>
      </c>
      <c r="L146" s="12">
        <v>2023.11</v>
      </c>
      <c r="M146" s="12" t="s">
        <v>1542</v>
      </c>
      <c r="N146" s="12" t="s">
        <v>1382</v>
      </c>
      <c r="O146" s="12" t="s">
        <v>1383</v>
      </c>
      <c r="P146" s="20" t="s">
        <v>1387</v>
      </c>
      <c r="Q146" s="12">
        <v>19.99</v>
      </c>
      <c r="R146" s="12"/>
      <c r="S146" s="12"/>
      <c r="T146" s="12"/>
      <c r="U146" s="12"/>
      <c r="V146" s="12"/>
      <c r="W146" s="12"/>
      <c r="X146" s="12"/>
      <c r="Y146" s="11">
        <v>19.99</v>
      </c>
      <c r="Z146" s="11">
        <v>19.99</v>
      </c>
      <c r="AA146" s="11">
        <v>0</v>
      </c>
      <c r="AB146" s="37">
        <v>1</v>
      </c>
      <c r="AC146" s="38"/>
      <c r="AD146" s="12"/>
      <c r="AE146" s="39"/>
      <c r="AF146" s="39"/>
      <c r="AG146" s="39" t="s">
        <v>1339</v>
      </c>
      <c r="AH146" s="39">
        <v>19.99</v>
      </c>
      <c r="AI146" s="39">
        <v>19.99</v>
      </c>
      <c r="AJ146" s="39">
        <v>0</v>
      </c>
      <c r="AK146" s="39"/>
      <c r="AL146" s="39"/>
      <c r="AM146" s="39"/>
      <c r="AN146" s="39"/>
    </row>
    <row r="147" s="1" customFormat="1" ht="28.05" customHeight="1" spans="1:40">
      <c r="A147" s="11">
        <v>141</v>
      </c>
      <c r="B147" s="12" t="s">
        <v>1576</v>
      </c>
      <c r="C147" s="12" t="s">
        <v>1436</v>
      </c>
      <c r="D147" s="12" t="s">
        <v>1348</v>
      </c>
      <c r="E147" s="12" t="s">
        <v>1405</v>
      </c>
      <c r="F147" s="12" t="s">
        <v>1601</v>
      </c>
      <c r="G147" s="12" t="s">
        <v>1601</v>
      </c>
      <c r="H147" s="12" t="s">
        <v>1351</v>
      </c>
      <c r="I147" s="12" t="s">
        <v>1396</v>
      </c>
      <c r="J147" s="19">
        <v>8</v>
      </c>
      <c r="K147" s="12">
        <v>2023.06</v>
      </c>
      <c r="L147" s="12">
        <v>2023.11</v>
      </c>
      <c r="M147" s="12" t="s">
        <v>1602</v>
      </c>
      <c r="N147" s="12" t="s">
        <v>1520</v>
      </c>
      <c r="O147" s="12" t="s">
        <v>1521</v>
      </c>
      <c r="P147" s="20" t="s">
        <v>1387</v>
      </c>
      <c r="Q147" s="12">
        <v>8</v>
      </c>
      <c r="R147" s="12"/>
      <c r="S147" s="12"/>
      <c r="T147" s="12"/>
      <c r="U147" s="12"/>
      <c r="V147" s="12"/>
      <c r="W147" s="12"/>
      <c r="X147" s="12"/>
      <c r="Y147" s="11">
        <v>8</v>
      </c>
      <c r="Z147" s="11">
        <v>8</v>
      </c>
      <c r="AA147" s="11">
        <v>0</v>
      </c>
      <c r="AB147" s="37">
        <v>1</v>
      </c>
      <c r="AC147" s="38"/>
      <c r="AD147" s="12"/>
      <c r="AE147" s="39"/>
      <c r="AF147" s="39"/>
      <c r="AG147" s="39" t="s">
        <v>1339</v>
      </c>
      <c r="AH147" s="39">
        <v>8</v>
      </c>
      <c r="AI147" s="39">
        <v>8</v>
      </c>
      <c r="AJ147" s="39">
        <v>0</v>
      </c>
      <c r="AK147" s="39"/>
      <c r="AL147" s="39"/>
      <c r="AM147" s="39"/>
      <c r="AN147" s="39"/>
    </row>
    <row r="148" s="1" customFormat="1" ht="28.05" customHeight="1" spans="1:40">
      <c r="A148" s="11">
        <v>142</v>
      </c>
      <c r="B148" s="12" t="s">
        <v>1576</v>
      </c>
      <c r="C148" s="12" t="s">
        <v>1436</v>
      </c>
      <c r="D148" s="12" t="s">
        <v>1348</v>
      </c>
      <c r="E148" s="12" t="s">
        <v>1405</v>
      </c>
      <c r="F148" s="12" t="s">
        <v>1601</v>
      </c>
      <c r="G148" s="12" t="s">
        <v>1601</v>
      </c>
      <c r="H148" s="12" t="s">
        <v>1351</v>
      </c>
      <c r="I148" s="12" t="s">
        <v>1396</v>
      </c>
      <c r="J148" s="19">
        <v>49.96</v>
      </c>
      <c r="K148" s="12">
        <v>2023.06</v>
      </c>
      <c r="L148" s="12">
        <v>2023.11</v>
      </c>
      <c r="M148" s="12" t="s">
        <v>1603</v>
      </c>
      <c r="N148" s="12" t="s">
        <v>1382</v>
      </c>
      <c r="O148" s="12" t="s">
        <v>1383</v>
      </c>
      <c r="P148" s="20" t="s">
        <v>1387</v>
      </c>
      <c r="Q148" s="12">
        <v>49.96</v>
      </c>
      <c r="R148" s="12"/>
      <c r="S148" s="12"/>
      <c r="T148" s="12"/>
      <c r="U148" s="12"/>
      <c r="V148" s="12"/>
      <c r="W148" s="12"/>
      <c r="X148" s="12"/>
      <c r="Y148" s="11">
        <v>49.96</v>
      </c>
      <c r="Z148" s="11">
        <v>49.96</v>
      </c>
      <c r="AA148" s="11">
        <v>0</v>
      </c>
      <c r="AB148" s="37">
        <v>1</v>
      </c>
      <c r="AC148" s="38"/>
      <c r="AD148" s="12"/>
      <c r="AE148" s="39"/>
      <c r="AF148" s="39"/>
      <c r="AG148" s="39" t="s">
        <v>1339</v>
      </c>
      <c r="AH148" s="39">
        <v>49.96</v>
      </c>
      <c r="AI148" s="39">
        <v>49.96</v>
      </c>
      <c r="AJ148" s="39">
        <v>0</v>
      </c>
      <c r="AK148" s="39"/>
      <c r="AL148" s="39"/>
      <c r="AM148" s="39"/>
      <c r="AN148" s="39"/>
    </row>
    <row r="149" s="1" customFormat="1" ht="28.05" customHeight="1" spans="1:40">
      <c r="A149" s="11">
        <v>143</v>
      </c>
      <c r="B149" s="12" t="s">
        <v>1604</v>
      </c>
      <c r="C149" s="12" t="s">
        <v>1424</v>
      </c>
      <c r="D149" s="12" t="s">
        <v>1348</v>
      </c>
      <c r="E149" s="12" t="s">
        <v>1485</v>
      </c>
      <c r="F149" s="12" t="s">
        <v>1536</v>
      </c>
      <c r="G149" s="12" t="s">
        <v>1536</v>
      </c>
      <c r="H149" s="12" t="s">
        <v>1351</v>
      </c>
      <c r="I149" s="12" t="s">
        <v>1396</v>
      </c>
      <c r="J149" s="19">
        <v>188.6</v>
      </c>
      <c r="K149" s="12">
        <v>2023.06</v>
      </c>
      <c r="L149" s="12">
        <v>2023.11</v>
      </c>
      <c r="M149" s="12" t="s">
        <v>1605</v>
      </c>
      <c r="N149" s="12" t="s">
        <v>1377</v>
      </c>
      <c r="O149" s="12" t="s">
        <v>1378</v>
      </c>
      <c r="P149" s="20" t="s">
        <v>1387</v>
      </c>
      <c r="Q149" s="12">
        <v>188.6</v>
      </c>
      <c r="R149" s="12"/>
      <c r="S149" s="12"/>
      <c r="T149" s="12"/>
      <c r="U149" s="12"/>
      <c r="V149" s="12"/>
      <c r="W149" s="12"/>
      <c r="X149" s="12"/>
      <c r="Y149" s="11">
        <v>188.6</v>
      </c>
      <c r="Z149" s="11">
        <v>188.6</v>
      </c>
      <c r="AA149" s="11">
        <v>0</v>
      </c>
      <c r="AB149" s="37">
        <v>1</v>
      </c>
      <c r="AC149" s="38"/>
      <c r="AD149" s="12"/>
      <c r="AE149" s="39"/>
      <c r="AF149" s="39"/>
      <c r="AG149" s="39" t="s">
        <v>1339</v>
      </c>
      <c r="AH149" s="39">
        <v>188.6</v>
      </c>
      <c r="AI149" s="39">
        <v>188.6</v>
      </c>
      <c r="AJ149" s="39">
        <v>0</v>
      </c>
      <c r="AK149" s="39"/>
      <c r="AL149" s="39"/>
      <c r="AM149" s="39"/>
      <c r="AN149" s="39"/>
    </row>
    <row r="150" s="1" customFormat="1" ht="28.05" customHeight="1" spans="1:40">
      <c r="A150" s="11">
        <v>144</v>
      </c>
      <c r="B150" s="12" t="s">
        <v>1604</v>
      </c>
      <c r="C150" s="12" t="s">
        <v>1424</v>
      </c>
      <c r="D150" s="12" t="s">
        <v>1348</v>
      </c>
      <c r="E150" s="12" t="s">
        <v>1485</v>
      </c>
      <c r="F150" s="12" t="s">
        <v>1606</v>
      </c>
      <c r="G150" s="12" t="s">
        <v>1606</v>
      </c>
      <c r="H150" s="12" t="s">
        <v>1351</v>
      </c>
      <c r="I150" s="12" t="s">
        <v>1396</v>
      </c>
      <c r="J150" s="19">
        <v>50</v>
      </c>
      <c r="K150" s="12">
        <v>2023.06</v>
      </c>
      <c r="L150" s="12">
        <v>2023.11</v>
      </c>
      <c r="M150" s="12" t="s">
        <v>1426</v>
      </c>
      <c r="N150" s="12" t="s">
        <v>1374</v>
      </c>
      <c r="O150" s="12" t="s">
        <v>1375</v>
      </c>
      <c r="P150" s="20" t="s">
        <v>1387</v>
      </c>
      <c r="Q150" s="12">
        <v>50</v>
      </c>
      <c r="R150" s="12"/>
      <c r="S150" s="12"/>
      <c r="T150" s="12"/>
      <c r="U150" s="12"/>
      <c r="V150" s="12"/>
      <c r="W150" s="12"/>
      <c r="X150" s="12"/>
      <c r="Y150" s="11">
        <v>50</v>
      </c>
      <c r="Z150" s="11">
        <v>50</v>
      </c>
      <c r="AA150" s="11">
        <v>0</v>
      </c>
      <c r="AB150" s="37">
        <v>1</v>
      </c>
      <c r="AC150" s="38"/>
      <c r="AD150" s="12"/>
      <c r="AE150" s="39"/>
      <c r="AF150" s="39"/>
      <c r="AG150" s="39" t="s">
        <v>1339</v>
      </c>
      <c r="AH150" s="39">
        <v>50</v>
      </c>
      <c r="AI150" s="39">
        <v>50</v>
      </c>
      <c r="AJ150" s="39">
        <v>0</v>
      </c>
      <c r="AK150" s="39"/>
      <c r="AL150" s="39"/>
      <c r="AM150" s="39"/>
      <c r="AN150" s="39"/>
    </row>
    <row r="151" s="1" customFormat="1" ht="28.05" customHeight="1" spans="1:40">
      <c r="A151" s="11">
        <v>145</v>
      </c>
      <c r="B151" s="12" t="s">
        <v>1604</v>
      </c>
      <c r="C151" s="12" t="s">
        <v>1389</v>
      </c>
      <c r="D151" s="12" t="s">
        <v>1348</v>
      </c>
      <c r="E151" s="12" t="s">
        <v>1493</v>
      </c>
      <c r="F151" s="12" t="s">
        <v>1607</v>
      </c>
      <c r="G151" s="12" t="s">
        <v>1607</v>
      </c>
      <c r="H151" s="12" t="s">
        <v>1368</v>
      </c>
      <c r="I151" s="12" t="s">
        <v>1396</v>
      </c>
      <c r="J151" s="19">
        <v>300</v>
      </c>
      <c r="K151" s="12">
        <v>2023.06</v>
      </c>
      <c r="L151" s="12">
        <v>2023.11</v>
      </c>
      <c r="M151" s="12" t="s">
        <v>1608</v>
      </c>
      <c r="N151" s="12" t="s">
        <v>1530</v>
      </c>
      <c r="O151" s="12" t="s">
        <v>1531</v>
      </c>
      <c r="P151" s="20" t="s">
        <v>1356</v>
      </c>
      <c r="Q151" s="12">
        <v>300</v>
      </c>
      <c r="R151" s="12"/>
      <c r="S151" s="12"/>
      <c r="T151" s="12"/>
      <c r="U151" s="12"/>
      <c r="V151" s="12"/>
      <c r="W151" s="12"/>
      <c r="X151" s="12"/>
      <c r="Y151" s="11">
        <v>300</v>
      </c>
      <c r="Z151" s="11">
        <v>300</v>
      </c>
      <c r="AA151" s="11">
        <v>0</v>
      </c>
      <c r="AB151" s="37">
        <v>1</v>
      </c>
      <c r="AC151" s="38"/>
      <c r="AD151" s="12"/>
      <c r="AE151" s="39"/>
      <c r="AF151" s="39"/>
      <c r="AG151" s="39" t="s">
        <v>1339</v>
      </c>
      <c r="AH151" s="39">
        <v>300</v>
      </c>
      <c r="AI151" s="39">
        <v>300</v>
      </c>
      <c r="AJ151" s="39">
        <v>0</v>
      </c>
      <c r="AK151" s="39"/>
      <c r="AL151" s="39"/>
      <c r="AM151" s="39"/>
      <c r="AN151" s="39"/>
    </row>
    <row r="152" s="1" customFormat="1" ht="28.05" customHeight="1" spans="1:40">
      <c r="A152" s="11">
        <v>146</v>
      </c>
      <c r="B152" s="12" t="s">
        <v>1604</v>
      </c>
      <c r="C152" s="12" t="s">
        <v>1372</v>
      </c>
      <c r="D152" s="12" t="s">
        <v>1348</v>
      </c>
      <c r="E152" s="12" t="s">
        <v>1502</v>
      </c>
      <c r="F152" s="12" t="s">
        <v>1607</v>
      </c>
      <c r="G152" s="12" t="s">
        <v>1607</v>
      </c>
      <c r="H152" s="12" t="s">
        <v>1368</v>
      </c>
      <c r="I152" s="12" t="s">
        <v>1396</v>
      </c>
      <c r="J152" s="19">
        <v>58</v>
      </c>
      <c r="K152" s="12">
        <v>2023.06</v>
      </c>
      <c r="L152" s="12">
        <v>2023.11</v>
      </c>
      <c r="M152" s="12" t="s">
        <v>1449</v>
      </c>
      <c r="N152" s="12" t="s">
        <v>1374</v>
      </c>
      <c r="O152" s="12" t="s">
        <v>1375</v>
      </c>
      <c r="P152" s="20" t="s">
        <v>1356</v>
      </c>
      <c r="Q152" s="12">
        <v>58</v>
      </c>
      <c r="R152" s="12"/>
      <c r="S152" s="12"/>
      <c r="T152" s="12"/>
      <c r="U152" s="12"/>
      <c r="V152" s="12"/>
      <c r="W152" s="12"/>
      <c r="X152" s="12"/>
      <c r="Y152" s="11">
        <v>58</v>
      </c>
      <c r="Z152" s="11">
        <v>58</v>
      </c>
      <c r="AA152" s="11">
        <v>0</v>
      </c>
      <c r="AB152" s="37">
        <v>1</v>
      </c>
      <c r="AC152" s="38"/>
      <c r="AD152" s="12"/>
      <c r="AE152" s="39"/>
      <c r="AF152" s="39"/>
      <c r="AG152" s="39" t="s">
        <v>1339</v>
      </c>
      <c r="AH152" s="39">
        <v>58</v>
      </c>
      <c r="AI152" s="39">
        <v>58</v>
      </c>
      <c r="AJ152" s="39">
        <v>0</v>
      </c>
      <c r="AK152" s="39"/>
      <c r="AL152" s="39"/>
      <c r="AM152" s="39"/>
      <c r="AN152" s="39"/>
    </row>
    <row r="153" s="1" customFormat="1" ht="28.05" customHeight="1" spans="1:40">
      <c r="A153" s="11">
        <v>147</v>
      </c>
      <c r="B153" s="12" t="s">
        <v>1604</v>
      </c>
      <c r="C153" s="12" t="s">
        <v>1431</v>
      </c>
      <c r="D153" s="12" t="s">
        <v>1348</v>
      </c>
      <c r="E153" s="12" t="s">
        <v>1485</v>
      </c>
      <c r="F153" s="12" t="s">
        <v>1609</v>
      </c>
      <c r="G153" s="12" t="s">
        <v>1609</v>
      </c>
      <c r="H153" s="12" t="s">
        <v>1368</v>
      </c>
      <c r="I153" s="12" t="s">
        <v>1396</v>
      </c>
      <c r="J153" s="19">
        <v>58</v>
      </c>
      <c r="K153" s="12">
        <v>2023.06</v>
      </c>
      <c r="L153" s="12">
        <v>2023.11</v>
      </c>
      <c r="M153" s="12" t="s">
        <v>1542</v>
      </c>
      <c r="N153" s="12" t="s">
        <v>1377</v>
      </c>
      <c r="O153" s="12" t="s">
        <v>1378</v>
      </c>
      <c r="P153" s="20" t="s">
        <v>1356</v>
      </c>
      <c r="Q153" s="12">
        <v>58</v>
      </c>
      <c r="R153" s="12"/>
      <c r="S153" s="12"/>
      <c r="T153" s="12"/>
      <c r="U153" s="12"/>
      <c r="V153" s="12"/>
      <c r="W153" s="12"/>
      <c r="X153" s="12"/>
      <c r="Y153" s="11">
        <v>58</v>
      </c>
      <c r="Z153" s="11">
        <v>58</v>
      </c>
      <c r="AA153" s="11">
        <v>0</v>
      </c>
      <c r="AB153" s="37">
        <v>1</v>
      </c>
      <c r="AC153" s="38"/>
      <c r="AD153" s="12"/>
      <c r="AE153" s="39"/>
      <c r="AF153" s="39"/>
      <c r="AG153" s="39" t="s">
        <v>1339</v>
      </c>
      <c r="AH153" s="39">
        <v>58</v>
      </c>
      <c r="AI153" s="39">
        <v>58</v>
      </c>
      <c r="AJ153" s="39">
        <v>0</v>
      </c>
      <c r="AK153" s="39"/>
      <c r="AL153" s="39"/>
      <c r="AM153" s="39"/>
      <c r="AN153" s="39"/>
    </row>
    <row r="154" s="1" customFormat="1" ht="28.05" customHeight="1" spans="1:40">
      <c r="A154" s="11">
        <v>148</v>
      </c>
      <c r="B154" s="12" t="s">
        <v>1604</v>
      </c>
      <c r="C154" s="12" t="s">
        <v>1436</v>
      </c>
      <c r="D154" s="12" t="s">
        <v>1348</v>
      </c>
      <c r="E154" s="12" t="s">
        <v>1485</v>
      </c>
      <c r="F154" s="12" t="s">
        <v>1547</v>
      </c>
      <c r="G154" s="12" t="s">
        <v>1547</v>
      </c>
      <c r="H154" s="12" t="s">
        <v>1351</v>
      </c>
      <c r="I154" s="12" t="s">
        <v>1396</v>
      </c>
      <c r="J154" s="19">
        <v>40</v>
      </c>
      <c r="K154" s="12">
        <v>2023.06</v>
      </c>
      <c r="L154" s="12">
        <v>2023.11</v>
      </c>
      <c r="M154" s="12" t="s">
        <v>1610</v>
      </c>
      <c r="N154" s="12" t="s">
        <v>1374</v>
      </c>
      <c r="O154" s="12" t="s">
        <v>1375</v>
      </c>
      <c r="P154" s="20" t="s">
        <v>1387</v>
      </c>
      <c r="Q154" s="12">
        <v>40</v>
      </c>
      <c r="R154" s="12"/>
      <c r="S154" s="12"/>
      <c r="T154" s="12"/>
      <c r="U154" s="12"/>
      <c r="V154" s="12"/>
      <c r="W154" s="12"/>
      <c r="X154" s="12"/>
      <c r="Y154" s="11">
        <v>40</v>
      </c>
      <c r="Z154" s="11">
        <v>40</v>
      </c>
      <c r="AA154" s="11">
        <v>0</v>
      </c>
      <c r="AB154" s="37">
        <v>1</v>
      </c>
      <c r="AC154" s="38"/>
      <c r="AD154" s="12"/>
      <c r="AE154" s="39"/>
      <c r="AF154" s="39"/>
      <c r="AG154" s="39" t="s">
        <v>1339</v>
      </c>
      <c r="AH154" s="39">
        <v>40</v>
      </c>
      <c r="AI154" s="39">
        <v>40</v>
      </c>
      <c r="AJ154" s="39">
        <v>0</v>
      </c>
      <c r="AK154" s="39"/>
      <c r="AL154" s="39"/>
      <c r="AM154" s="39"/>
      <c r="AN154" s="39"/>
    </row>
    <row r="155" s="1" customFormat="1" ht="28.05" customHeight="1" spans="1:40">
      <c r="A155" s="11">
        <v>149</v>
      </c>
      <c r="B155" s="12" t="s">
        <v>1604</v>
      </c>
      <c r="C155" s="12" t="s">
        <v>1372</v>
      </c>
      <c r="D155" s="12" t="s">
        <v>1348</v>
      </c>
      <c r="E155" s="12" t="s">
        <v>1502</v>
      </c>
      <c r="F155" s="12" t="s">
        <v>1547</v>
      </c>
      <c r="G155" s="12" t="s">
        <v>1547</v>
      </c>
      <c r="H155" s="12" t="s">
        <v>1368</v>
      </c>
      <c r="I155" s="12" t="s">
        <v>1396</v>
      </c>
      <c r="J155" s="19">
        <v>15</v>
      </c>
      <c r="K155" s="12">
        <v>2023.06</v>
      </c>
      <c r="L155" s="12">
        <v>2023.11</v>
      </c>
      <c r="M155" s="12" t="s">
        <v>1449</v>
      </c>
      <c r="N155" s="12" t="s">
        <v>1538</v>
      </c>
      <c r="O155" s="12" t="s">
        <v>1375</v>
      </c>
      <c r="P155" s="20" t="s">
        <v>1356</v>
      </c>
      <c r="Q155" s="12">
        <v>15</v>
      </c>
      <c r="R155" s="12"/>
      <c r="S155" s="12"/>
      <c r="T155" s="12"/>
      <c r="U155" s="12"/>
      <c r="V155" s="12"/>
      <c r="W155" s="12"/>
      <c r="X155" s="12"/>
      <c r="Y155" s="11">
        <v>15</v>
      </c>
      <c r="Z155" s="11">
        <v>15</v>
      </c>
      <c r="AA155" s="11">
        <v>0</v>
      </c>
      <c r="AB155" s="37">
        <v>1</v>
      </c>
      <c r="AC155" s="38"/>
      <c r="AD155" s="12"/>
      <c r="AE155" s="39"/>
      <c r="AF155" s="39"/>
      <c r="AG155" s="39" t="s">
        <v>1339</v>
      </c>
      <c r="AH155" s="39">
        <v>15</v>
      </c>
      <c r="AI155" s="39">
        <v>15</v>
      </c>
      <c r="AJ155" s="39">
        <v>0</v>
      </c>
      <c r="AK155" s="39"/>
      <c r="AL155" s="39"/>
      <c r="AM155" s="39"/>
      <c r="AN155" s="39"/>
    </row>
    <row r="156" s="1" customFormat="1" ht="28.05" customHeight="1" spans="1:40">
      <c r="A156" s="11">
        <v>150</v>
      </c>
      <c r="B156" s="12" t="s">
        <v>1604</v>
      </c>
      <c r="C156" s="12" t="s">
        <v>1436</v>
      </c>
      <c r="D156" s="12" t="s">
        <v>1348</v>
      </c>
      <c r="E156" s="12" t="s">
        <v>1493</v>
      </c>
      <c r="F156" s="12" t="s">
        <v>1611</v>
      </c>
      <c r="G156" s="12" t="s">
        <v>1611</v>
      </c>
      <c r="H156" s="12" t="s">
        <v>1351</v>
      </c>
      <c r="I156" s="12" t="s">
        <v>1396</v>
      </c>
      <c r="J156" s="19">
        <v>45</v>
      </c>
      <c r="K156" s="12">
        <v>2023.06</v>
      </c>
      <c r="L156" s="12">
        <v>2023.11</v>
      </c>
      <c r="M156" s="12" t="s">
        <v>1519</v>
      </c>
      <c r="N156" s="12" t="s">
        <v>1374</v>
      </c>
      <c r="O156" s="12" t="s">
        <v>1375</v>
      </c>
      <c r="P156" s="20" t="s">
        <v>1387</v>
      </c>
      <c r="Q156" s="12">
        <v>45</v>
      </c>
      <c r="R156" s="12"/>
      <c r="S156" s="12"/>
      <c r="T156" s="12"/>
      <c r="U156" s="12"/>
      <c r="V156" s="12"/>
      <c r="W156" s="12"/>
      <c r="X156" s="12"/>
      <c r="Y156" s="11">
        <v>45</v>
      </c>
      <c r="Z156" s="11">
        <v>45</v>
      </c>
      <c r="AA156" s="11">
        <v>0</v>
      </c>
      <c r="AB156" s="37">
        <v>1</v>
      </c>
      <c r="AC156" s="38"/>
      <c r="AD156" s="12"/>
      <c r="AE156" s="39"/>
      <c r="AF156" s="39"/>
      <c r="AG156" s="39" t="s">
        <v>1339</v>
      </c>
      <c r="AH156" s="39">
        <v>45</v>
      </c>
      <c r="AI156" s="39">
        <v>45</v>
      </c>
      <c r="AJ156" s="39">
        <v>0</v>
      </c>
      <c r="AK156" s="39"/>
      <c r="AL156" s="39"/>
      <c r="AM156" s="39"/>
      <c r="AN156" s="39"/>
    </row>
    <row r="157" s="1" customFormat="1" ht="28.05" customHeight="1" spans="1:40">
      <c r="A157" s="11">
        <v>151</v>
      </c>
      <c r="B157" s="12" t="s">
        <v>1604</v>
      </c>
      <c r="C157" s="12" t="s">
        <v>1525</v>
      </c>
      <c r="D157" s="12" t="s">
        <v>1348</v>
      </c>
      <c r="E157" s="12" t="s">
        <v>1493</v>
      </c>
      <c r="F157" s="12" t="s">
        <v>1592</v>
      </c>
      <c r="G157" s="12" t="s">
        <v>1592</v>
      </c>
      <c r="H157" s="12" t="s">
        <v>1351</v>
      </c>
      <c r="I157" s="12" t="s">
        <v>1396</v>
      </c>
      <c r="J157" s="19">
        <v>39.0202499999996</v>
      </c>
      <c r="K157" s="12">
        <v>2023.06</v>
      </c>
      <c r="L157" s="12">
        <v>2023.11</v>
      </c>
      <c r="M157" s="12" t="s">
        <v>1523</v>
      </c>
      <c r="N157" s="12" t="s">
        <v>1374</v>
      </c>
      <c r="O157" s="12" t="s">
        <v>1375</v>
      </c>
      <c r="P157" s="20" t="s">
        <v>1387</v>
      </c>
      <c r="Q157" s="12">
        <v>39.0202499999996</v>
      </c>
      <c r="R157" s="12"/>
      <c r="S157" s="12"/>
      <c r="T157" s="12"/>
      <c r="U157" s="12"/>
      <c r="V157" s="12"/>
      <c r="W157" s="12"/>
      <c r="X157" s="12"/>
      <c r="Y157" s="11">
        <v>39.0202499999996</v>
      </c>
      <c r="Z157" s="11">
        <v>39.0202499999996</v>
      </c>
      <c r="AA157" s="11">
        <v>0</v>
      </c>
      <c r="AB157" s="37">
        <v>1</v>
      </c>
      <c r="AC157" s="38"/>
      <c r="AD157" s="12"/>
      <c r="AE157" s="39"/>
      <c r="AF157" s="39"/>
      <c r="AG157" s="39" t="s">
        <v>1339</v>
      </c>
      <c r="AH157" s="39">
        <v>39.0202499999996</v>
      </c>
      <c r="AI157" s="39">
        <v>39.0202499999996</v>
      </c>
      <c r="AJ157" s="39">
        <v>0</v>
      </c>
      <c r="AK157" s="39"/>
      <c r="AL157" s="39"/>
      <c r="AM157" s="39"/>
      <c r="AN157" s="39"/>
    </row>
    <row r="158" s="1" customFormat="1" ht="28.05" customHeight="1" spans="1:40">
      <c r="A158" s="11">
        <v>152</v>
      </c>
      <c r="B158" s="12" t="s">
        <v>1500</v>
      </c>
      <c r="C158" s="12" t="s">
        <v>1475</v>
      </c>
      <c r="D158" s="12" t="s">
        <v>1348</v>
      </c>
      <c r="E158" s="12" t="s">
        <v>1487</v>
      </c>
      <c r="F158" s="12" t="s">
        <v>1487</v>
      </c>
      <c r="G158" s="12" t="s">
        <v>1487</v>
      </c>
      <c r="H158" s="12" t="s">
        <v>1351</v>
      </c>
      <c r="I158" s="12" t="s">
        <v>1396</v>
      </c>
      <c r="J158" s="19">
        <v>25</v>
      </c>
      <c r="K158" s="12">
        <v>2023.05</v>
      </c>
      <c r="L158" s="12">
        <v>2023.09</v>
      </c>
      <c r="M158" s="12" t="s">
        <v>1523</v>
      </c>
      <c r="N158" s="12" t="s">
        <v>1612</v>
      </c>
      <c r="O158" s="12" t="s">
        <v>1375</v>
      </c>
      <c r="P158" s="20" t="s">
        <v>1356</v>
      </c>
      <c r="Q158" s="12"/>
      <c r="R158" s="12"/>
      <c r="S158" s="12"/>
      <c r="T158" s="12"/>
      <c r="U158" s="12">
        <v>25</v>
      </c>
      <c r="V158" s="12"/>
      <c r="W158" s="12"/>
      <c r="X158" s="12"/>
      <c r="Y158" s="11">
        <v>25</v>
      </c>
      <c r="Z158" s="11">
        <v>0</v>
      </c>
      <c r="AA158" s="11">
        <v>25</v>
      </c>
      <c r="AB158" s="37"/>
      <c r="AC158" s="38">
        <v>1</v>
      </c>
      <c r="AD158" s="12"/>
      <c r="AE158" s="39"/>
      <c r="AF158" s="39"/>
      <c r="AG158" s="39" t="s">
        <v>1339</v>
      </c>
      <c r="AH158" s="39">
        <v>25</v>
      </c>
      <c r="AI158" s="39">
        <v>25</v>
      </c>
      <c r="AJ158" s="39">
        <v>0</v>
      </c>
      <c r="AK158" s="39"/>
      <c r="AL158" s="39"/>
      <c r="AM158" s="39"/>
      <c r="AN158" s="39"/>
    </row>
    <row r="159" s="1" customFormat="1" ht="28.05" customHeight="1" spans="1:40">
      <c r="A159" s="11">
        <v>153</v>
      </c>
      <c r="B159" s="12" t="s">
        <v>1500</v>
      </c>
      <c r="C159" s="12" t="s">
        <v>1613</v>
      </c>
      <c r="D159" s="12" t="s">
        <v>1348</v>
      </c>
      <c r="E159" s="12" t="s">
        <v>1493</v>
      </c>
      <c r="F159" s="12" t="s">
        <v>1493</v>
      </c>
      <c r="G159" s="12" t="s">
        <v>1493</v>
      </c>
      <c r="H159" s="12" t="s">
        <v>1368</v>
      </c>
      <c r="I159" s="12" t="s">
        <v>1396</v>
      </c>
      <c r="J159" s="19">
        <v>318</v>
      </c>
      <c r="K159" s="12">
        <v>2023.05</v>
      </c>
      <c r="L159" s="12">
        <v>2023.09</v>
      </c>
      <c r="M159" s="12" t="s">
        <v>1524</v>
      </c>
      <c r="N159" s="12" t="s">
        <v>1374</v>
      </c>
      <c r="O159" s="12" t="s">
        <v>1375</v>
      </c>
      <c r="P159" s="20" t="s">
        <v>1356</v>
      </c>
      <c r="Q159" s="12"/>
      <c r="R159" s="12"/>
      <c r="S159" s="12"/>
      <c r="T159" s="12"/>
      <c r="U159" s="12"/>
      <c r="V159" s="12"/>
      <c r="W159" s="12"/>
      <c r="X159" s="12">
        <v>318</v>
      </c>
      <c r="Y159" s="11">
        <v>318</v>
      </c>
      <c r="Z159" s="11">
        <v>0</v>
      </c>
      <c r="AA159" s="11">
        <v>318</v>
      </c>
      <c r="AB159" s="37"/>
      <c r="AC159" s="38">
        <v>1</v>
      </c>
      <c r="AD159" s="12"/>
      <c r="AE159" s="39"/>
      <c r="AF159" s="39"/>
      <c r="AG159" s="39" t="s">
        <v>1339</v>
      </c>
      <c r="AH159" s="39">
        <v>318</v>
      </c>
      <c r="AI159" s="39">
        <v>318</v>
      </c>
      <c r="AJ159" s="39">
        <v>0</v>
      </c>
      <c r="AK159" s="39"/>
      <c r="AL159" s="39"/>
      <c r="AM159" s="39"/>
      <c r="AN159" s="39"/>
    </row>
    <row r="160" s="1" customFormat="1" ht="28.05" customHeight="1" spans="1:40">
      <c r="A160" s="11">
        <v>154</v>
      </c>
      <c r="B160" s="12" t="s">
        <v>1393</v>
      </c>
      <c r="C160" s="12" t="s">
        <v>1372</v>
      </c>
      <c r="D160" s="12" t="s">
        <v>1348</v>
      </c>
      <c r="E160" s="12" t="s">
        <v>1526</v>
      </c>
      <c r="F160" s="12" t="s">
        <v>1462</v>
      </c>
      <c r="G160" s="12" t="s">
        <v>1462</v>
      </c>
      <c r="H160" s="12" t="s">
        <v>1368</v>
      </c>
      <c r="I160" s="12" t="s">
        <v>1396</v>
      </c>
      <c r="J160" s="19">
        <v>40</v>
      </c>
      <c r="K160" s="12">
        <v>2023.05</v>
      </c>
      <c r="L160" s="12">
        <v>2023.09</v>
      </c>
      <c r="M160" s="12" t="s">
        <v>1523</v>
      </c>
      <c r="N160" s="12" t="s">
        <v>1374</v>
      </c>
      <c r="O160" s="12" t="s">
        <v>1375</v>
      </c>
      <c r="P160" s="20" t="s">
        <v>1387</v>
      </c>
      <c r="Q160" s="12"/>
      <c r="R160" s="12"/>
      <c r="S160" s="12"/>
      <c r="T160" s="12"/>
      <c r="U160" s="12">
        <v>40</v>
      </c>
      <c r="V160" s="12"/>
      <c r="W160" s="12"/>
      <c r="X160" s="12"/>
      <c r="Y160" s="11">
        <v>40</v>
      </c>
      <c r="Z160" s="11">
        <v>0</v>
      </c>
      <c r="AA160" s="11">
        <v>40</v>
      </c>
      <c r="AB160" s="37"/>
      <c r="AC160" s="38">
        <v>1</v>
      </c>
      <c r="AD160" s="12"/>
      <c r="AE160" s="39"/>
      <c r="AF160" s="39"/>
      <c r="AG160" s="39" t="s">
        <v>1339</v>
      </c>
      <c r="AH160" s="39">
        <v>40</v>
      </c>
      <c r="AI160" s="39">
        <v>40</v>
      </c>
      <c r="AJ160" s="39">
        <v>0</v>
      </c>
      <c r="AK160" s="39"/>
      <c r="AL160" s="39"/>
      <c r="AM160" s="39"/>
      <c r="AN160" s="39"/>
    </row>
    <row r="161" s="1" customFormat="1" ht="28.05" customHeight="1" spans="1:40">
      <c r="A161" s="11">
        <v>155</v>
      </c>
      <c r="B161" s="12" t="s">
        <v>1393</v>
      </c>
      <c r="C161" s="12" t="s">
        <v>1372</v>
      </c>
      <c r="D161" s="12" t="s">
        <v>1348</v>
      </c>
      <c r="E161" s="12" t="s">
        <v>1534</v>
      </c>
      <c r="F161" s="12" t="s">
        <v>1614</v>
      </c>
      <c r="G161" s="12" t="s">
        <v>1614</v>
      </c>
      <c r="H161" s="12" t="s">
        <v>1368</v>
      </c>
      <c r="I161" s="12" t="s">
        <v>1396</v>
      </c>
      <c r="J161" s="19">
        <v>40</v>
      </c>
      <c r="K161" s="12">
        <v>2023.05</v>
      </c>
      <c r="L161" s="12">
        <v>2023.09</v>
      </c>
      <c r="M161" s="12" t="s">
        <v>1615</v>
      </c>
      <c r="N161" s="12" t="s">
        <v>1382</v>
      </c>
      <c r="O161" s="12" t="s">
        <v>1383</v>
      </c>
      <c r="P161" s="20" t="s">
        <v>1356</v>
      </c>
      <c r="Q161" s="12"/>
      <c r="R161" s="12"/>
      <c r="S161" s="12"/>
      <c r="T161" s="12"/>
      <c r="U161" s="12">
        <v>40</v>
      </c>
      <c r="V161" s="12"/>
      <c r="W161" s="12"/>
      <c r="X161" s="12"/>
      <c r="Y161" s="11">
        <v>40</v>
      </c>
      <c r="Z161" s="11">
        <v>0</v>
      </c>
      <c r="AA161" s="11">
        <v>40</v>
      </c>
      <c r="AB161" s="37"/>
      <c r="AC161" s="38">
        <v>1</v>
      </c>
      <c r="AD161" s="12"/>
      <c r="AE161" s="39"/>
      <c r="AF161" s="39"/>
      <c r="AG161" s="39" t="s">
        <v>1339</v>
      </c>
      <c r="AH161" s="39">
        <v>40</v>
      </c>
      <c r="AI161" s="39">
        <v>40</v>
      </c>
      <c r="AJ161" s="39">
        <v>0</v>
      </c>
      <c r="AK161" s="39"/>
      <c r="AL161" s="39"/>
      <c r="AM161" s="39"/>
      <c r="AN161" s="39"/>
    </row>
    <row r="162" s="1" customFormat="1" ht="28.05" customHeight="1" spans="1:40">
      <c r="A162" s="11">
        <v>156</v>
      </c>
      <c r="B162" s="12" t="s">
        <v>1393</v>
      </c>
      <c r="C162" s="12" t="s">
        <v>1372</v>
      </c>
      <c r="D162" s="12" t="s">
        <v>1348</v>
      </c>
      <c r="E162" s="12" t="s">
        <v>1550</v>
      </c>
      <c r="F162" s="12" t="s">
        <v>1616</v>
      </c>
      <c r="G162" s="12" t="s">
        <v>1616</v>
      </c>
      <c r="H162" s="12" t="s">
        <v>1368</v>
      </c>
      <c r="I162" s="12" t="s">
        <v>1396</v>
      </c>
      <c r="J162" s="19">
        <v>40</v>
      </c>
      <c r="K162" s="12">
        <v>2023.05</v>
      </c>
      <c r="L162" s="12">
        <v>2023.09</v>
      </c>
      <c r="M162" s="12" t="s">
        <v>1449</v>
      </c>
      <c r="N162" s="12" t="s">
        <v>1520</v>
      </c>
      <c r="O162" s="12" t="s">
        <v>1521</v>
      </c>
      <c r="P162" s="20" t="s">
        <v>1356</v>
      </c>
      <c r="Q162" s="12"/>
      <c r="R162" s="12"/>
      <c r="S162" s="12"/>
      <c r="T162" s="12"/>
      <c r="U162" s="12">
        <v>40</v>
      </c>
      <c r="V162" s="12"/>
      <c r="W162" s="12"/>
      <c r="X162" s="12"/>
      <c r="Y162" s="11">
        <v>40</v>
      </c>
      <c r="Z162" s="11">
        <v>0</v>
      </c>
      <c r="AA162" s="11">
        <v>40</v>
      </c>
      <c r="AB162" s="37"/>
      <c r="AC162" s="38">
        <v>1</v>
      </c>
      <c r="AD162" s="12"/>
      <c r="AE162" s="39"/>
      <c r="AF162" s="39"/>
      <c r="AG162" s="39" t="s">
        <v>1339</v>
      </c>
      <c r="AH162" s="39">
        <v>40</v>
      </c>
      <c r="AI162" s="39">
        <v>40</v>
      </c>
      <c r="AJ162" s="39">
        <v>0</v>
      </c>
      <c r="AK162" s="39"/>
      <c r="AL162" s="39"/>
      <c r="AM162" s="39"/>
      <c r="AN162" s="39"/>
    </row>
    <row r="163" s="1" customFormat="1" ht="28.05" customHeight="1" spans="1:40">
      <c r="A163" s="11">
        <v>157</v>
      </c>
      <c r="B163" s="12" t="s">
        <v>1393</v>
      </c>
      <c r="C163" s="12" t="s">
        <v>1372</v>
      </c>
      <c r="D163" s="12" t="s">
        <v>1348</v>
      </c>
      <c r="E163" s="12" t="s">
        <v>1509</v>
      </c>
      <c r="F163" s="12" t="s">
        <v>1510</v>
      </c>
      <c r="G163" s="12" t="s">
        <v>1510</v>
      </c>
      <c r="H163" s="12" t="s">
        <v>1368</v>
      </c>
      <c r="I163" s="12" t="s">
        <v>1396</v>
      </c>
      <c r="J163" s="19">
        <v>40</v>
      </c>
      <c r="K163" s="12">
        <v>2023.05</v>
      </c>
      <c r="L163" s="12">
        <v>2023.09</v>
      </c>
      <c r="M163" s="12" t="s">
        <v>1617</v>
      </c>
      <c r="N163" s="12" t="s">
        <v>1382</v>
      </c>
      <c r="O163" s="12" t="s">
        <v>1383</v>
      </c>
      <c r="P163" s="20" t="s">
        <v>1387</v>
      </c>
      <c r="Q163" s="12"/>
      <c r="R163" s="12"/>
      <c r="S163" s="12"/>
      <c r="T163" s="12"/>
      <c r="U163" s="12">
        <v>40</v>
      </c>
      <c r="V163" s="12"/>
      <c r="W163" s="12"/>
      <c r="X163" s="12"/>
      <c r="Y163" s="11">
        <v>40</v>
      </c>
      <c r="Z163" s="11">
        <v>0</v>
      </c>
      <c r="AA163" s="11">
        <v>40</v>
      </c>
      <c r="AB163" s="37"/>
      <c r="AC163" s="38">
        <v>1</v>
      </c>
      <c r="AD163" s="12"/>
      <c r="AE163" s="39"/>
      <c r="AF163" s="39"/>
      <c r="AG163" s="39" t="s">
        <v>1339</v>
      </c>
      <c r="AH163" s="39">
        <v>40</v>
      </c>
      <c r="AI163" s="39">
        <v>40</v>
      </c>
      <c r="AJ163" s="39">
        <v>0</v>
      </c>
      <c r="AK163" s="39"/>
      <c r="AL163" s="39"/>
      <c r="AM163" s="39"/>
      <c r="AN163" s="39"/>
    </row>
    <row r="164" s="1" customFormat="1" ht="28.05" customHeight="1" spans="1:40">
      <c r="A164" s="11">
        <v>158</v>
      </c>
      <c r="B164" s="12" t="s">
        <v>1500</v>
      </c>
      <c r="C164" s="12" t="s">
        <v>1618</v>
      </c>
      <c r="D164" s="12" t="s">
        <v>1348</v>
      </c>
      <c r="E164" s="12" t="s">
        <v>1485</v>
      </c>
      <c r="F164" s="12" t="s">
        <v>1485</v>
      </c>
      <c r="G164" s="12" t="s">
        <v>1485</v>
      </c>
      <c r="H164" s="12" t="s">
        <v>1368</v>
      </c>
      <c r="I164" s="12" t="s">
        <v>1619</v>
      </c>
      <c r="J164" s="19">
        <v>20</v>
      </c>
      <c r="K164" s="12">
        <v>2023.05</v>
      </c>
      <c r="L164" s="12">
        <v>2023.09</v>
      </c>
      <c r="M164" s="12" t="s">
        <v>1620</v>
      </c>
      <c r="N164" s="12" t="s">
        <v>1377</v>
      </c>
      <c r="O164" s="12" t="s">
        <v>1378</v>
      </c>
      <c r="P164" s="20" t="s">
        <v>1356</v>
      </c>
      <c r="Q164" s="12"/>
      <c r="R164" s="12"/>
      <c r="S164" s="12"/>
      <c r="T164" s="12"/>
      <c r="U164" s="12">
        <v>20</v>
      </c>
      <c r="V164" s="12"/>
      <c r="W164" s="12"/>
      <c r="X164" s="12"/>
      <c r="Y164" s="11">
        <v>20</v>
      </c>
      <c r="Z164" s="11">
        <v>0</v>
      </c>
      <c r="AA164" s="11">
        <v>20</v>
      </c>
      <c r="AB164" s="37"/>
      <c r="AC164" s="38">
        <v>1</v>
      </c>
      <c r="AD164" s="12"/>
      <c r="AE164" s="39"/>
      <c r="AF164" s="39"/>
      <c r="AG164" s="39" t="s">
        <v>1339</v>
      </c>
      <c r="AH164" s="39">
        <v>20</v>
      </c>
      <c r="AI164" s="39">
        <v>20</v>
      </c>
      <c r="AJ164" s="39">
        <v>0</v>
      </c>
      <c r="AK164" s="39"/>
      <c r="AL164" s="39"/>
      <c r="AM164" s="39"/>
      <c r="AN164" s="39"/>
    </row>
    <row r="165" s="1" customFormat="1" ht="28.05" customHeight="1" spans="1:40">
      <c r="A165" s="11">
        <v>159</v>
      </c>
      <c r="B165" s="12" t="s">
        <v>1500</v>
      </c>
      <c r="C165" s="12" t="s">
        <v>1621</v>
      </c>
      <c r="D165" s="12" t="s">
        <v>1348</v>
      </c>
      <c r="E165" s="12" t="s">
        <v>1485</v>
      </c>
      <c r="F165" s="12" t="s">
        <v>1485</v>
      </c>
      <c r="G165" s="12" t="s">
        <v>1485</v>
      </c>
      <c r="H165" s="12" t="s">
        <v>1368</v>
      </c>
      <c r="I165" s="12" t="s">
        <v>1622</v>
      </c>
      <c r="J165" s="19">
        <v>133</v>
      </c>
      <c r="K165" s="12">
        <v>2023.05</v>
      </c>
      <c r="L165" s="12">
        <v>2023.09</v>
      </c>
      <c r="M165" s="12" t="s">
        <v>1449</v>
      </c>
      <c r="N165" s="12" t="s">
        <v>1374</v>
      </c>
      <c r="O165" s="12" t="s">
        <v>1375</v>
      </c>
      <c r="P165" s="20" t="s">
        <v>1356</v>
      </c>
      <c r="Q165" s="12"/>
      <c r="R165" s="12"/>
      <c r="S165" s="12"/>
      <c r="T165" s="12"/>
      <c r="U165" s="12">
        <v>133</v>
      </c>
      <c r="V165" s="12"/>
      <c r="W165" s="12"/>
      <c r="X165" s="12"/>
      <c r="Y165" s="11">
        <v>133</v>
      </c>
      <c r="Z165" s="11">
        <v>0</v>
      </c>
      <c r="AA165" s="11">
        <v>133</v>
      </c>
      <c r="AB165" s="37"/>
      <c r="AC165" s="38">
        <v>1</v>
      </c>
      <c r="AD165" s="12"/>
      <c r="AE165" s="39"/>
      <c r="AF165" s="39"/>
      <c r="AG165" s="39" t="s">
        <v>1339</v>
      </c>
      <c r="AH165" s="39">
        <v>133</v>
      </c>
      <c r="AI165" s="39">
        <v>133</v>
      </c>
      <c r="AJ165" s="39">
        <v>0</v>
      </c>
      <c r="AK165" s="39"/>
      <c r="AL165" s="39"/>
      <c r="AM165" s="39"/>
      <c r="AN165" s="39"/>
    </row>
    <row r="166" s="1" customFormat="1" ht="28.05" customHeight="1" spans="1:40">
      <c r="A166" s="11">
        <v>160</v>
      </c>
      <c r="B166" s="12" t="s">
        <v>1500</v>
      </c>
      <c r="C166" s="12" t="s">
        <v>1621</v>
      </c>
      <c r="D166" s="12" t="s">
        <v>1348</v>
      </c>
      <c r="E166" s="12" t="s">
        <v>1485</v>
      </c>
      <c r="F166" s="12" t="s">
        <v>1485</v>
      </c>
      <c r="G166" s="12" t="s">
        <v>1485</v>
      </c>
      <c r="H166" s="12" t="s">
        <v>1368</v>
      </c>
      <c r="I166" s="12" t="s">
        <v>1623</v>
      </c>
      <c r="J166" s="19">
        <v>30</v>
      </c>
      <c r="K166" s="12">
        <v>2023.05</v>
      </c>
      <c r="L166" s="12">
        <v>2023.09</v>
      </c>
      <c r="M166" s="12" t="s">
        <v>1449</v>
      </c>
      <c r="N166" s="12" t="s">
        <v>1530</v>
      </c>
      <c r="O166" s="12" t="s">
        <v>1531</v>
      </c>
      <c r="P166" s="20" t="s">
        <v>1356</v>
      </c>
      <c r="Q166" s="12"/>
      <c r="R166" s="12"/>
      <c r="S166" s="12"/>
      <c r="T166" s="12"/>
      <c r="U166" s="12">
        <v>30</v>
      </c>
      <c r="V166" s="12"/>
      <c r="W166" s="12"/>
      <c r="X166" s="12"/>
      <c r="Y166" s="11">
        <v>30</v>
      </c>
      <c r="Z166" s="11">
        <v>0</v>
      </c>
      <c r="AA166" s="11">
        <v>30</v>
      </c>
      <c r="AB166" s="37"/>
      <c r="AC166" s="38">
        <v>1</v>
      </c>
      <c r="AD166" s="12"/>
      <c r="AE166" s="39"/>
      <c r="AF166" s="39"/>
      <c r="AG166" s="39" t="s">
        <v>1339</v>
      </c>
      <c r="AH166" s="39">
        <v>30</v>
      </c>
      <c r="AI166" s="39">
        <v>30</v>
      </c>
      <c r="AJ166" s="39">
        <v>0</v>
      </c>
      <c r="AK166" s="39"/>
      <c r="AL166" s="39"/>
      <c r="AM166" s="39"/>
      <c r="AN166" s="39"/>
    </row>
    <row r="167" s="1" customFormat="1" ht="28.05" customHeight="1" spans="1:40">
      <c r="A167" s="11">
        <v>161</v>
      </c>
      <c r="B167" s="12" t="s">
        <v>1500</v>
      </c>
      <c r="C167" s="12" t="s">
        <v>1418</v>
      </c>
      <c r="D167" s="12" t="s">
        <v>1348</v>
      </c>
      <c r="E167" s="12" t="s">
        <v>1485</v>
      </c>
      <c r="F167" s="12" t="s">
        <v>1624</v>
      </c>
      <c r="G167" s="12" t="s">
        <v>1624</v>
      </c>
      <c r="H167" s="12" t="s">
        <v>1368</v>
      </c>
      <c r="I167" s="12" t="s">
        <v>1625</v>
      </c>
      <c r="J167" s="19">
        <v>10</v>
      </c>
      <c r="K167" s="12">
        <v>2023.05</v>
      </c>
      <c r="L167" s="12">
        <v>2023.09</v>
      </c>
      <c r="M167" s="12" t="s">
        <v>1626</v>
      </c>
      <c r="N167" s="12" t="s">
        <v>1374</v>
      </c>
      <c r="O167" s="12" t="s">
        <v>1375</v>
      </c>
      <c r="P167" s="20" t="s">
        <v>1356</v>
      </c>
      <c r="Q167" s="12"/>
      <c r="R167" s="12"/>
      <c r="S167" s="12"/>
      <c r="T167" s="12"/>
      <c r="U167" s="12">
        <v>10</v>
      </c>
      <c r="V167" s="12"/>
      <c r="W167" s="12"/>
      <c r="X167" s="12"/>
      <c r="Y167" s="11">
        <v>10</v>
      </c>
      <c r="Z167" s="11">
        <v>0</v>
      </c>
      <c r="AA167" s="11">
        <v>10</v>
      </c>
      <c r="AB167" s="37"/>
      <c r="AC167" s="38">
        <v>1</v>
      </c>
      <c r="AD167" s="12"/>
      <c r="AE167" s="39"/>
      <c r="AF167" s="39"/>
      <c r="AG167" s="39" t="s">
        <v>1339</v>
      </c>
      <c r="AH167" s="39">
        <v>10</v>
      </c>
      <c r="AI167" s="39">
        <v>10</v>
      </c>
      <c r="AJ167" s="39">
        <v>0</v>
      </c>
      <c r="AK167" s="39"/>
      <c r="AL167" s="39"/>
      <c r="AM167" s="39"/>
      <c r="AN167" s="39"/>
    </row>
    <row r="168" s="1" customFormat="1" ht="28.05" customHeight="1" spans="1:40">
      <c r="A168" s="11">
        <v>162</v>
      </c>
      <c r="B168" s="12" t="s">
        <v>1500</v>
      </c>
      <c r="C168" s="12" t="s">
        <v>1418</v>
      </c>
      <c r="D168" s="12" t="s">
        <v>1348</v>
      </c>
      <c r="E168" s="12" t="s">
        <v>1485</v>
      </c>
      <c r="F168" s="12" t="s">
        <v>1535</v>
      </c>
      <c r="G168" s="12" t="s">
        <v>1535</v>
      </c>
      <c r="H168" s="12" t="s">
        <v>1368</v>
      </c>
      <c r="I168" s="12" t="s">
        <v>1627</v>
      </c>
      <c r="J168" s="19">
        <v>17</v>
      </c>
      <c r="K168" s="12">
        <v>2023.05</v>
      </c>
      <c r="L168" s="12">
        <v>2023.09</v>
      </c>
      <c r="M168" s="12" t="s">
        <v>1519</v>
      </c>
      <c r="N168" s="12" t="s">
        <v>1377</v>
      </c>
      <c r="O168" s="12" t="s">
        <v>1378</v>
      </c>
      <c r="P168" s="20" t="s">
        <v>1387</v>
      </c>
      <c r="Q168" s="12"/>
      <c r="R168" s="12"/>
      <c r="S168" s="12"/>
      <c r="T168" s="12"/>
      <c r="U168" s="12">
        <v>17</v>
      </c>
      <c r="V168" s="12"/>
      <c r="W168" s="12"/>
      <c r="X168" s="12"/>
      <c r="Y168" s="11">
        <v>17</v>
      </c>
      <c r="Z168" s="11">
        <v>0</v>
      </c>
      <c r="AA168" s="11">
        <v>17</v>
      </c>
      <c r="AB168" s="37"/>
      <c r="AC168" s="38">
        <v>1</v>
      </c>
      <c r="AD168" s="12"/>
      <c r="AE168" s="39"/>
      <c r="AF168" s="39"/>
      <c r="AG168" s="39" t="s">
        <v>1339</v>
      </c>
      <c r="AH168" s="39">
        <v>17</v>
      </c>
      <c r="AI168" s="39">
        <v>17</v>
      </c>
      <c r="AJ168" s="39">
        <v>0</v>
      </c>
      <c r="AK168" s="39"/>
      <c r="AL168" s="39"/>
      <c r="AM168" s="39"/>
      <c r="AN168" s="39"/>
    </row>
    <row r="169" s="1" customFormat="1" ht="28.05" customHeight="1" spans="1:40">
      <c r="A169" s="11">
        <v>163</v>
      </c>
      <c r="B169" s="12" t="s">
        <v>1500</v>
      </c>
      <c r="C169" s="12" t="s">
        <v>1418</v>
      </c>
      <c r="D169" s="12" t="s">
        <v>1348</v>
      </c>
      <c r="E169" s="12" t="s">
        <v>1485</v>
      </c>
      <c r="F169" s="12" t="s">
        <v>1537</v>
      </c>
      <c r="G169" s="12" t="s">
        <v>1537</v>
      </c>
      <c r="H169" s="12" t="s">
        <v>1368</v>
      </c>
      <c r="I169" s="12" t="s">
        <v>1628</v>
      </c>
      <c r="J169" s="19">
        <v>18</v>
      </c>
      <c r="K169" s="12">
        <v>2023.05</v>
      </c>
      <c r="L169" s="12">
        <v>2023.09</v>
      </c>
      <c r="M169" s="12" t="s">
        <v>1629</v>
      </c>
      <c r="N169" s="12" t="s">
        <v>1374</v>
      </c>
      <c r="O169" s="12" t="s">
        <v>1375</v>
      </c>
      <c r="P169" s="20" t="s">
        <v>1356</v>
      </c>
      <c r="Q169" s="12"/>
      <c r="R169" s="12"/>
      <c r="S169" s="12"/>
      <c r="T169" s="12"/>
      <c r="U169" s="12">
        <v>18</v>
      </c>
      <c r="V169" s="12"/>
      <c r="W169" s="12"/>
      <c r="X169" s="12"/>
      <c r="Y169" s="11">
        <v>18</v>
      </c>
      <c r="Z169" s="11">
        <v>0</v>
      </c>
      <c r="AA169" s="11">
        <v>18</v>
      </c>
      <c r="AB169" s="37"/>
      <c r="AC169" s="38">
        <v>1</v>
      </c>
      <c r="AD169" s="12"/>
      <c r="AE169" s="39"/>
      <c r="AF169" s="39"/>
      <c r="AG169" s="39" t="s">
        <v>1339</v>
      </c>
      <c r="AH169" s="39">
        <v>18</v>
      </c>
      <c r="AI169" s="39">
        <v>18</v>
      </c>
      <c r="AJ169" s="39">
        <v>0</v>
      </c>
      <c r="AK169" s="39"/>
      <c r="AL169" s="39"/>
      <c r="AM169" s="39"/>
      <c r="AN169" s="39"/>
    </row>
    <row r="170" s="1" customFormat="1" ht="28.05" customHeight="1" spans="1:40">
      <c r="A170" s="11">
        <v>164</v>
      </c>
      <c r="B170" s="12" t="s">
        <v>1500</v>
      </c>
      <c r="C170" s="12" t="s">
        <v>1431</v>
      </c>
      <c r="D170" s="12" t="s">
        <v>1348</v>
      </c>
      <c r="E170" s="12" t="s">
        <v>1485</v>
      </c>
      <c r="F170" s="12" t="s">
        <v>1485</v>
      </c>
      <c r="G170" s="12" t="s">
        <v>1485</v>
      </c>
      <c r="H170" s="12" t="s">
        <v>1351</v>
      </c>
      <c r="I170" s="12" t="s">
        <v>1630</v>
      </c>
      <c r="J170" s="19">
        <v>14</v>
      </c>
      <c r="K170" s="12">
        <v>2023.05</v>
      </c>
      <c r="L170" s="12">
        <v>2023.09</v>
      </c>
      <c r="M170" s="12" t="s">
        <v>1631</v>
      </c>
      <c r="N170" s="12" t="s">
        <v>1382</v>
      </c>
      <c r="O170" s="12" t="s">
        <v>1383</v>
      </c>
      <c r="P170" s="20" t="s">
        <v>1387</v>
      </c>
      <c r="Q170" s="12"/>
      <c r="R170" s="12"/>
      <c r="S170" s="12"/>
      <c r="T170" s="12"/>
      <c r="U170" s="12">
        <v>14</v>
      </c>
      <c r="V170" s="12"/>
      <c r="W170" s="12"/>
      <c r="X170" s="12"/>
      <c r="Y170" s="11">
        <v>14</v>
      </c>
      <c r="Z170" s="11">
        <v>0</v>
      </c>
      <c r="AA170" s="11">
        <v>14</v>
      </c>
      <c r="AB170" s="37"/>
      <c r="AC170" s="38">
        <v>1</v>
      </c>
      <c r="AD170" s="12"/>
      <c r="AE170" s="39"/>
      <c r="AF170" s="39"/>
      <c r="AG170" s="39" t="s">
        <v>1339</v>
      </c>
      <c r="AH170" s="39">
        <v>14</v>
      </c>
      <c r="AI170" s="39">
        <v>14</v>
      </c>
      <c r="AJ170" s="39">
        <v>0</v>
      </c>
      <c r="AK170" s="39"/>
      <c r="AL170" s="39"/>
      <c r="AM170" s="39"/>
      <c r="AN170" s="39"/>
    </row>
    <row r="171" s="1" customFormat="1" ht="28.05" customHeight="1" spans="1:40">
      <c r="A171" s="11">
        <v>165</v>
      </c>
      <c r="B171" s="12" t="s">
        <v>1500</v>
      </c>
      <c r="C171" s="12" t="s">
        <v>1621</v>
      </c>
      <c r="D171" s="12" t="s">
        <v>1348</v>
      </c>
      <c r="E171" s="12" t="s">
        <v>1485</v>
      </c>
      <c r="F171" s="12" t="s">
        <v>1485</v>
      </c>
      <c r="G171" s="12" t="s">
        <v>1485</v>
      </c>
      <c r="H171" s="12" t="s">
        <v>1368</v>
      </c>
      <c r="I171" s="12" t="s">
        <v>1632</v>
      </c>
      <c r="J171" s="19">
        <v>18</v>
      </c>
      <c r="K171" s="12">
        <v>2023.05</v>
      </c>
      <c r="L171" s="12">
        <v>2023.09</v>
      </c>
      <c r="M171" s="12" t="s">
        <v>1523</v>
      </c>
      <c r="N171" s="12" t="s">
        <v>1520</v>
      </c>
      <c r="O171" s="12" t="s">
        <v>1521</v>
      </c>
      <c r="P171" s="20" t="s">
        <v>1387</v>
      </c>
      <c r="Q171" s="12"/>
      <c r="R171" s="12"/>
      <c r="S171" s="12"/>
      <c r="T171" s="12"/>
      <c r="U171" s="12">
        <v>18</v>
      </c>
      <c r="V171" s="12"/>
      <c r="W171" s="12"/>
      <c r="X171" s="12"/>
      <c r="Y171" s="11">
        <v>18</v>
      </c>
      <c r="Z171" s="11">
        <v>0</v>
      </c>
      <c r="AA171" s="11">
        <v>18</v>
      </c>
      <c r="AB171" s="37"/>
      <c r="AC171" s="38">
        <v>1</v>
      </c>
      <c r="AD171" s="12"/>
      <c r="AE171" s="39"/>
      <c r="AF171" s="39"/>
      <c r="AG171" s="39" t="s">
        <v>1339</v>
      </c>
      <c r="AH171" s="39">
        <v>18</v>
      </c>
      <c r="AI171" s="39">
        <v>18</v>
      </c>
      <c r="AJ171" s="39">
        <v>0</v>
      </c>
      <c r="AK171" s="39"/>
      <c r="AL171" s="39"/>
      <c r="AM171" s="39"/>
      <c r="AN171" s="39"/>
    </row>
    <row r="172" s="1" customFormat="1" ht="28.05" customHeight="1" spans="1:40">
      <c r="A172" s="11">
        <v>166</v>
      </c>
      <c r="B172" s="12" t="s">
        <v>1500</v>
      </c>
      <c r="C172" s="12" t="s">
        <v>1418</v>
      </c>
      <c r="D172" s="12" t="s">
        <v>1348</v>
      </c>
      <c r="E172" s="12" t="s">
        <v>1485</v>
      </c>
      <c r="F172" s="12" t="s">
        <v>1633</v>
      </c>
      <c r="G172" s="12" t="s">
        <v>1633</v>
      </c>
      <c r="H172" s="12" t="s">
        <v>1368</v>
      </c>
      <c r="I172" s="12" t="s">
        <v>1634</v>
      </c>
      <c r="J172" s="19">
        <v>10</v>
      </c>
      <c r="K172" s="12">
        <v>2023.05</v>
      </c>
      <c r="L172" s="12">
        <v>2023.11</v>
      </c>
      <c r="M172" s="12" t="s">
        <v>1449</v>
      </c>
      <c r="N172" s="12" t="s">
        <v>1382</v>
      </c>
      <c r="O172" s="12" t="s">
        <v>1383</v>
      </c>
      <c r="P172" s="20" t="s">
        <v>1356</v>
      </c>
      <c r="Q172" s="12"/>
      <c r="R172" s="12"/>
      <c r="S172" s="12"/>
      <c r="T172" s="12"/>
      <c r="U172" s="12">
        <v>10</v>
      </c>
      <c r="V172" s="12"/>
      <c r="W172" s="12"/>
      <c r="X172" s="12"/>
      <c r="Y172" s="11">
        <v>10</v>
      </c>
      <c r="Z172" s="11">
        <v>0</v>
      </c>
      <c r="AA172" s="11">
        <v>10</v>
      </c>
      <c r="AB172" s="37"/>
      <c r="AC172" s="38">
        <v>1</v>
      </c>
      <c r="AD172" s="12"/>
      <c r="AE172" s="39"/>
      <c r="AF172" s="39"/>
      <c r="AG172" s="39" t="s">
        <v>1339</v>
      </c>
      <c r="AH172" s="39">
        <v>10</v>
      </c>
      <c r="AI172" s="39">
        <v>10</v>
      </c>
      <c r="AJ172" s="39">
        <v>0</v>
      </c>
      <c r="AK172" s="39"/>
      <c r="AL172" s="39"/>
      <c r="AM172" s="39"/>
      <c r="AN172" s="39"/>
    </row>
    <row r="173" s="1" customFormat="1" ht="28.05" customHeight="1" spans="1:40">
      <c r="A173" s="11">
        <v>167</v>
      </c>
      <c r="B173" s="12" t="s">
        <v>1500</v>
      </c>
      <c r="C173" s="12" t="s">
        <v>1418</v>
      </c>
      <c r="D173" s="12" t="s">
        <v>1348</v>
      </c>
      <c r="E173" s="12" t="s">
        <v>1485</v>
      </c>
      <c r="F173" s="12" t="s">
        <v>1635</v>
      </c>
      <c r="G173" s="12" t="s">
        <v>1635</v>
      </c>
      <c r="H173" s="12" t="s">
        <v>1368</v>
      </c>
      <c r="I173" s="12" t="s">
        <v>1636</v>
      </c>
      <c r="J173" s="19">
        <v>48</v>
      </c>
      <c r="K173" s="12">
        <v>2023.05</v>
      </c>
      <c r="L173" s="12">
        <v>2023.11</v>
      </c>
      <c r="M173" s="12" t="s">
        <v>1449</v>
      </c>
      <c r="N173" s="12" t="s">
        <v>1377</v>
      </c>
      <c r="O173" s="12" t="s">
        <v>1378</v>
      </c>
      <c r="P173" s="20" t="s">
        <v>1356</v>
      </c>
      <c r="Q173" s="12"/>
      <c r="R173" s="12"/>
      <c r="S173" s="12"/>
      <c r="T173" s="12"/>
      <c r="U173" s="12">
        <v>48</v>
      </c>
      <c r="V173" s="12"/>
      <c r="W173" s="12"/>
      <c r="X173" s="12"/>
      <c r="Y173" s="11">
        <v>48</v>
      </c>
      <c r="Z173" s="11">
        <v>0</v>
      </c>
      <c r="AA173" s="11">
        <v>48</v>
      </c>
      <c r="AB173" s="37"/>
      <c r="AC173" s="38">
        <v>1</v>
      </c>
      <c r="AD173" s="12"/>
      <c r="AE173" s="39"/>
      <c r="AF173" s="39"/>
      <c r="AG173" s="39" t="s">
        <v>1339</v>
      </c>
      <c r="AH173" s="39">
        <v>48</v>
      </c>
      <c r="AI173" s="39">
        <v>48</v>
      </c>
      <c r="AJ173" s="39">
        <v>0</v>
      </c>
      <c r="AK173" s="39"/>
      <c r="AL173" s="39"/>
      <c r="AM173" s="39"/>
      <c r="AN173" s="39"/>
    </row>
    <row r="174" s="1" customFormat="1" ht="28.05" customHeight="1" spans="1:40">
      <c r="A174" s="11">
        <v>168</v>
      </c>
      <c r="B174" s="12" t="s">
        <v>1500</v>
      </c>
      <c r="C174" s="12" t="s">
        <v>1418</v>
      </c>
      <c r="D174" s="12" t="s">
        <v>1348</v>
      </c>
      <c r="E174" s="12" t="s">
        <v>1485</v>
      </c>
      <c r="F174" s="12" t="s">
        <v>1402</v>
      </c>
      <c r="G174" s="12" t="s">
        <v>1402</v>
      </c>
      <c r="H174" s="12" t="s">
        <v>1368</v>
      </c>
      <c r="I174" s="12" t="s">
        <v>1637</v>
      </c>
      <c r="J174" s="19">
        <v>20</v>
      </c>
      <c r="K174" s="12">
        <v>2023.05</v>
      </c>
      <c r="L174" s="12">
        <v>2023.11</v>
      </c>
      <c r="M174" s="12" t="s">
        <v>1449</v>
      </c>
      <c r="N174" s="12" t="s">
        <v>1374</v>
      </c>
      <c r="O174" s="12" t="s">
        <v>1375</v>
      </c>
      <c r="P174" s="20" t="s">
        <v>1356</v>
      </c>
      <c r="Q174" s="12"/>
      <c r="R174" s="12"/>
      <c r="S174" s="12"/>
      <c r="T174" s="12"/>
      <c r="U174" s="12">
        <v>20</v>
      </c>
      <c r="V174" s="12"/>
      <c r="W174" s="12"/>
      <c r="X174" s="12"/>
      <c r="Y174" s="11">
        <v>20</v>
      </c>
      <c r="Z174" s="11">
        <v>0</v>
      </c>
      <c r="AA174" s="11">
        <v>20</v>
      </c>
      <c r="AB174" s="37"/>
      <c r="AC174" s="38">
        <v>1</v>
      </c>
      <c r="AD174" s="12"/>
      <c r="AE174" s="39"/>
      <c r="AF174" s="39"/>
      <c r="AG174" s="39" t="s">
        <v>1339</v>
      </c>
      <c r="AH174" s="39">
        <v>20</v>
      </c>
      <c r="AI174" s="39">
        <v>20</v>
      </c>
      <c r="AJ174" s="39">
        <v>0</v>
      </c>
      <c r="AK174" s="39"/>
      <c r="AL174" s="39"/>
      <c r="AM174" s="39"/>
      <c r="AN174" s="39"/>
    </row>
    <row r="175" s="1" customFormat="1" ht="28.05" customHeight="1" spans="1:40">
      <c r="A175" s="11">
        <v>169</v>
      </c>
      <c r="B175" s="12" t="s">
        <v>1411</v>
      </c>
      <c r="C175" s="12" t="s">
        <v>1431</v>
      </c>
      <c r="D175" s="12" t="s">
        <v>1348</v>
      </c>
      <c r="E175" s="12" t="s">
        <v>1412</v>
      </c>
      <c r="F175" s="12" t="s">
        <v>1465</v>
      </c>
      <c r="G175" s="12" t="s">
        <v>1465</v>
      </c>
      <c r="H175" s="12" t="s">
        <v>1351</v>
      </c>
      <c r="I175" s="12" t="s">
        <v>1638</v>
      </c>
      <c r="J175" s="19">
        <v>1</v>
      </c>
      <c r="K175" s="12">
        <v>2023.05</v>
      </c>
      <c r="L175" s="12">
        <v>2023.11</v>
      </c>
      <c r="M175" s="12" t="s">
        <v>1639</v>
      </c>
      <c r="N175" s="12" t="s">
        <v>1530</v>
      </c>
      <c r="O175" s="12" t="s">
        <v>1531</v>
      </c>
      <c r="P175" s="20" t="s">
        <v>1356</v>
      </c>
      <c r="Q175" s="12"/>
      <c r="R175" s="12"/>
      <c r="S175" s="12"/>
      <c r="T175" s="12"/>
      <c r="U175" s="12"/>
      <c r="V175" s="12"/>
      <c r="W175" s="12"/>
      <c r="X175" s="12">
        <v>1</v>
      </c>
      <c r="Y175" s="11">
        <v>1</v>
      </c>
      <c r="Z175" s="11">
        <v>0</v>
      </c>
      <c r="AA175" s="11">
        <v>1</v>
      </c>
      <c r="AB175" s="37"/>
      <c r="AC175" s="38">
        <v>1</v>
      </c>
      <c r="AD175" s="12"/>
      <c r="AE175" s="39"/>
      <c r="AF175" s="39"/>
      <c r="AG175" s="39" t="s">
        <v>1339</v>
      </c>
      <c r="AH175" s="39">
        <v>1</v>
      </c>
      <c r="AI175" s="39">
        <v>1</v>
      </c>
      <c r="AJ175" s="39">
        <v>0</v>
      </c>
      <c r="AK175" s="39"/>
      <c r="AL175" s="39"/>
      <c r="AM175" s="39"/>
      <c r="AN175" s="39"/>
    </row>
    <row r="176" s="1" customFormat="1" ht="28.05" customHeight="1" spans="1:40">
      <c r="A176" s="11">
        <v>170</v>
      </c>
      <c r="B176" s="12" t="s">
        <v>1411</v>
      </c>
      <c r="C176" s="12" t="s">
        <v>1431</v>
      </c>
      <c r="D176" s="12" t="s">
        <v>1348</v>
      </c>
      <c r="E176" s="12" t="s">
        <v>1412</v>
      </c>
      <c r="F176" s="12" t="s">
        <v>1640</v>
      </c>
      <c r="G176" s="12" t="s">
        <v>1640</v>
      </c>
      <c r="H176" s="12" t="s">
        <v>1351</v>
      </c>
      <c r="I176" s="12" t="s">
        <v>1641</v>
      </c>
      <c r="J176" s="19">
        <v>44</v>
      </c>
      <c r="K176" s="12">
        <v>2023.05</v>
      </c>
      <c r="L176" s="12">
        <v>2023.11</v>
      </c>
      <c r="M176" s="12" t="s">
        <v>1642</v>
      </c>
      <c r="N176" s="12" t="s">
        <v>1374</v>
      </c>
      <c r="O176" s="12" t="s">
        <v>1375</v>
      </c>
      <c r="P176" s="20" t="s">
        <v>1356</v>
      </c>
      <c r="Q176" s="12"/>
      <c r="R176" s="12"/>
      <c r="S176" s="12"/>
      <c r="T176" s="12"/>
      <c r="U176" s="12"/>
      <c r="V176" s="12"/>
      <c r="W176" s="12"/>
      <c r="X176" s="12">
        <v>44</v>
      </c>
      <c r="Y176" s="11">
        <v>44</v>
      </c>
      <c r="Z176" s="11">
        <v>0</v>
      </c>
      <c r="AA176" s="11">
        <v>44</v>
      </c>
      <c r="AB176" s="37"/>
      <c r="AC176" s="38">
        <v>1</v>
      </c>
      <c r="AD176" s="12"/>
      <c r="AE176" s="39"/>
      <c r="AF176" s="39"/>
      <c r="AG176" s="39" t="s">
        <v>1339</v>
      </c>
      <c r="AH176" s="39">
        <v>44</v>
      </c>
      <c r="AI176" s="39">
        <v>44</v>
      </c>
      <c r="AJ176" s="39">
        <v>0</v>
      </c>
      <c r="AK176" s="39"/>
      <c r="AL176" s="39"/>
      <c r="AM176" s="39"/>
      <c r="AN176" s="39"/>
    </row>
    <row r="177" s="1" customFormat="1" ht="28.05" customHeight="1" spans="1:40">
      <c r="A177" s="11">
        <v>171</v>
      </c>
      <c r="B177" s="12" t="s">
        <v>1411</v>
      </c>
      <c r="C177" s="12" t="s">
        <v>1431</v>
      </c>
      <c r="D177" s="12" t="s">
        <v>1348</v>
      </c>
      <c r="E177" s="12" t="s">
        <v>1412</v>
      </c>
      <c r="F177" s="12" t="s">
        <v>1643</v>
      </c>
      <c r="G177" s="12" t="s">
        <v>1643</v>
      </c>
      <c r="H177" s="12" t="s">
        <v>1351</v>
      </c>
      <c r="I177" s="12" t="s">
        <v>1644</v>
      </c>
      <c r="J177" s="19">
        <v>6</v>
      </c>
      <c r="K177" s="12">
        <v>2023.05</v>
      </c>
      <c r="L177" s="12">
        <v>2023.11</v>
      </c>
      <c r="M177" s="12" t="s">
        <v>1519</v>
      </c>
      <c r="N177" s="12" t="s">
        <v>1377</v>
      </c>
      <c r="O177" s="12" t="s">
        <v>1378</v>
      </c>
      <c r="P177" s="20" t="s">
        <v>1387</v>
      </c>
      <c r="Q177" s="12"/>
      <c r="R177" s="12"/>
      <c r="S177" s="12"/>
      <c r="T177" s="12"/>
      <c r="U177" s="12"/>
      <c r="V177" s="12"/>
      <c r="W177" s="12"/>
      <c r="X177" s="12">
        <v>6</v>
      </c>
      <c r="Y177" s="11">
        <v>6</v>
      </c>
      <c r="Z177" s="11">
        <v>0</v>
      </c>
      <c r="AA177" s="11">
        <v>6</v>
      </c>
      <c r="AB177" s="37"/>
      <c r="AC177" s="38">
        <v>1</v>
      </c>
      <c r="AD177" s="12"/>
      <c r="AE177" s="39"/>
      <c r="AF177" s="39"/>
      <c r="AG177" s="39" t="s">
        <v>1339</v>
      </c>
      <c r="AH177" s="39">
        <v>6</v>
      </c>
      <c r="AI177" s="39">
        <v>6</v>
      </c>
      <c r="AJ177" s="39">
        <v>0</v>
      </c>
      <c r="AK177" s="39"/>
      <c r="AL177" s="39"/>
      <c r="AM177" s="39"/>
      <c r="AN177" s="39"/>
    </row>
    <row r="178" s="1" customFormat="1" ht="28.05" customHeight="1" spans="1:40">
      <c r="A178" s="11">
        <v>172</v>
      </c>
      <c r="B178" s="12" t="s">
        <v>1411</v>
      </c>
      <c r="C178" s="12" t="s">
        <v>1431</v>
      </c>
      <c r="D178" s="12" t="s">
        <v>1348</v>
      </c>
      <c r="E178" s="12" t="s">
        <v>1412</v>
      </c>
      <c r="F178" s="12" t="s">
        <v>1645</v>
      </c>
      <c r="G178" s="12" t="s">
        <v>1645</v>
      </c>
      <c r="H178" s="12" t="s">
        <v>1351</v>
      </c>
      <c r="I178" s="12" t="s">
        <v>1646</v>
      </c>
      <c r="J178" s="19">
        <v>15</v>
      </c>
      <c r="K178" s="12">
        <v>2023.05</v>
      </c>
      <c r="L178" s="12">
        <v>2023.11</v>
      </c>
      <c r="M178" s="12" t="s">
        <v>1647</v>
      </c>
      <c r="N178" s="12" t="s">
        <v>1374</v>
      </c>
      <c r="O178" s="12" t="s">
        <v>1375</v>
      </c>
      <c r="P178" s="20" t="s">
        <v>1356</v>
      </c>
      <c r="Q178" s="12"/>
      <c r="R178" s="12"/>
      <c r="S178" s="12"/>
      <c r="T178" s="12"/>
      <c r="U178" s="12"/>
      <c r="V178" s="12"/>
      <c r="W178" s="12"/>
      <c r="X178" s="12">
        <v>15</v>
      </c>
      <c r="Y178" s="11">
        <v>15</v>
      </c>
      <c r="Z178" s="11">
        <v>0</v>
      </c>
      <c r="AA178" s="11">
        <v>15</v>
      </c>
      <c r="AB178" s="37"/>
      <c r="AC178" s="38">
        <v>1</v>
      </c>
      <c r="AD178" s="12"/>
      <c r="AE178" s="39"/>
      <c r="AF178" s="39"/>
      <c r="AG178" s="39" t="s">
        <v>1339</v>
      </c>
      <c r="AH178" s="39">
        <v>15</v>
      </c>
      <c r="AI178" s="39">
        <v>15</v>
      </c>
      <c r="AJ178" s="39">
        <v>0</v>
      </c>
      <c r="AK178" s="39"/>
      <c r="AL178" s="39"/>
      <c r="AM178" s="39"/>
      <c r="AN178" s="39"/>
    </row>
    <row r="179" s="1" customFormat="1" ht="28.05" customHeight="1" spans="1:40">
      <c r="A179" s="11">
        <v>173</v>
      </c>
      <c r="B179" s="12" t="s">
        <v>1411</v>
      </c>
      <c r="C179" s="12" t="s">
        <v>1431</v>
      </c>
      <c r="D179" s="12" t="s">
        <v>1348</v>
      </c>
      <c r="E179" s="12" t="s">
        <v>1412</v>
      </c>
      <c r="F179" s="12" t="s">
        <v>1609</v>
      </c>
      <c r="G179" s="12" t="s">
        <v>1609</v>
      </c>
      <c r="H179" s="12" t="s">
        <v>1351</v>
      </c>
      <c r="I179" s="12" t="s">
        <v>1648</v>
      </c>
      <c r="J179" s="19">
        <v>9</v>
      </c>
      <c r="K179" s="12">
        <v>2023.05</v>
      </c>
      <c r="L179" s="12">
        <v>2023.11</v>
      </c>
      <c r="M179" s="12" t="s">
        <v>1426</v>
      </c>
      <c r="N179" s="12" t="s">
        <v>1538</v>
      </c>
      <c r="O179" s="12" t="s">
        <v>1375</v>
      </c>
      <c r="P179" s="20" t="s">
        <v>1387</v>
      </c>
      <c r="Q179" s="12"/>
      <c r="R179" s="12"/>
      <c r="S179" s="12"/>
      <c r="T179" s="12"/>
      <c r="U179" s="12"/>
      <c r="V179" s="12"/>
      <c r="W179" s="12"/>
      <c r="X179" s="12">
        <v>9</v>
      </c>
      <c r="Y179" s="11">
        <v>9</v>
      </c>
      <c r="Z179" s="11">
        <v>0</v>
      </c>
      <c r="AA179" s="11">
        <v>9</v>
      </c>
      <c r="AB179" s="37"/>
      <c r="AC179" s="38">
        <v>1</v>
      </c>
      <c r="AD179" s="12"/>
      <c r="AE179" s="39"/>
      <c r="AF179" s="39"/>
      <c r="AG179" s="39" t="s">
        <v>1339</v>
      </c>
      <c r="AH179" s="39">
        <v>9</v>
      </c>
      <c r="AI179" s="39">
        <v>9</v>
      </c>
      <c r="AJ179" s="39">
        <v>0</v>
      </c>
      <c r="AK179" s="39"/>
      <c r="AL179" s="39"/>
      <c r="AM179" s="39"/>
      <c r="AN179" s="39"/>
    </row>
    <row r="180" s="1" customFormat="1" ht="28.05" customHeight="1" spans="1:40">
      <c r="A180" s="11">
        <v>174</v>
      </c>
      <c r="B180" s="12" t="s">
        <v>1411</v>
      </c>
      <c r="C180" s="12" t="s">
        <v>1431</v>
      </c>
      <c r="D180" s="12" t="s">
        <v>1348</v>
      </c>
      <c r="E180" s="12" t="s">
        <v>1412</v>
      </c>
      <c r="F180" s="12" t="s">
        <v>1649</v>
      </c>
      <c r="G180" s="12" t="s">
        <v>1649</v>
      </c>
      <c r="H180" s="12" t="s">
        <v>1351</v>
      </c>
      <c r="I180" s="12" t="s">
        <v>1650</v>
      </c>
      <c r="J180" s="19">
        <v>17</v>
      </c>
      <c r="K180" s="12">
        <v>2023.05</v>
      </c>
      <c r="L180" s="12">
        <v>2023.11</v>
      </c>
      <c r="M180" s="12" t="s">
        <v>1651</v>
      </c>
      <c r="N180" s="12" t="s">
        <v>1354</v>
      </c>
      <c r="O180" s="12" t="s">
        <v>1355</v>
      </c>
      <c r="P180" s="20" t="s">
        <v>1356</v>
      </c>
      <c r="Q180" s="12"/>
      <c r="R180" s="12"/>
      <c r="S180" s="12"/>
      <c r="T180" s="12"/>
      <c r="U180" s="12"/>
      <c r="V180" s="12"/>
      <c r="W180" s="12"/>
      <c r="X180" s="12">
        <v>17</v>
      </c>
      <c r="Y180" s="11">
        <v>17</v>
      </c>
      <c r="Z180" s="11">
        <v>0</v>
      </c>
      <c r="AA180" s="11">
        <v>17</v>
      </c>
      <c r="AB180" s="37"/>
      <c r="AC180" s="38">
        <v>1</v>
      </c>
      <c r="AD180" s="12"/>
      <c r="AE180" s="39"/>
      <c r="AF180" s="39"/>
      <c r="AG180" s="39" t="s">
        <v>1339</v>
      </c>
      <c r="AH180" s="39">
        <v>17</v>
      </c>
      <c r="AI180" s="39">
        <v>17</v>
      </c>
      <c r="AJ180" s="39">
        <v>0</v>
      </c>
      <c r="AK180" s="39"/>
      <c r="AL180" s="39"/>
      <c r="AM180" s="39"/>
      <c r="AN180" s="39"/>
    </row>
    <row r="181" s="1" customFormat="1" ht="28.05" customHeight="1" spans="1:40">
      <c r="A181" s="11">
        <v>175</v>
      </c>
      <c r="B181" s="12" t="s">
        <v>1411</v>
      </c>
      <c r="C181" s="12" t="s">
        <v>1431</v>
      </c>
      <c r="D181" s="12" t="s">
        <v>1348</v>
      </c>
      <c r="E181" s="12" t="s">
        <v>1412</v>
      </c>
      <c r="F181" s="12" t="s">
        <v>1652</v>
      </c>
      <c r="G181" s="12" t="s">
        <v>1652</v>
      </c>
      <c r="H181" s="12" t="s">
        <v>1351</v>
      </c>
      <c r="I181" s="12" t="s">
        <v>1653</v>
      </c>
      <c r="J181" s="19">
        <v>10</v>
      </c>
      <c r="K181" s="12">
        <v>2023.05</v>
      </c>
      <c r="L181" s="12">
        <v>2023.11</v>
      </c>
      <c r="M181" s="12" t="s">
        <v>1654</v>
      </c>
      <c r="N181" s="12" t="s">
        <v>1374</v>
      </c>
      <c r="O181" s="12" t="s">
        <v>1375</v>
      </c>
      <c r="P181" s="20" t="s">
        <v>1356</v>
      </c>
      <c r="Q181" s="12"/>
      <c r="R181" s="12"/>
      <c r="S181" s="12"/>
      <c r="T181" s="12"/>
      <c r="U181" s="12"/>
      <c r="V181" s="12"/>
      <c r="W181" s="12"/>
      <c r="X181" s="12">
        <v>10</v>
      </c>
      <c r="Y181" s="11">
        <v>10</v>
      </c>
      <c r="Z181" s="11">
        <v>0</v>
      </c>
      <c r="AA181" s="11">
        <v>10</v>
      </c>
      <c r="AB181" s="37"/>
      <c r="AC181" s="38">
        <v>1</v>
      </c>
      <c r="AD181" s="12"/>
      <c r="AE181" s="39"/>
      <c r="AF181" s="39"/>
      <c r="AG181" s="39" t="s">
        <v>1339</v>
      </c>
      <c r="AH181" s="39">
        <v>10</v>
      </c>
      <c r="AI181" s="39">
        <v>10</v>
      </c>
      <c r="AJ181" s="39">
        <v>0</v>
      </c>
      <c r="AK181" s="39"/>
      <c r="AL181" s="39"/>
      <c r="AM181" s="39"/>
      <c r="AN181" s="39"/>
    </row>
    <row r="182" s="1" customFormat="1" ht="28.05" customHeight="1" spans="1:40">
      <c r="A182" s="11">
        <v>176</v>
      </c>
      <c r="B182" s="12" t="s">
        <v>1411</v>
      </c>
      <c r="C182" s="12" t="s">
        <v>1431</v>
      </c>
      <c r="D182" s="12" t="s">
        <v>1348</v>
      </c>
      <c r="E182" s="12" t="s">
        <v>1412</v>
      </c>
      <c r="F182" s="12" t="s">
        <v>1427</v>
      </c>
      <c r="G182" s="12" t="s">
        <v>1427</v>
      </c>
      <c r="H182" s="12" t="s">
        <v>1351</v>
      </c>
      <c r="I182" s="12" t="s">
        <v>1655</v>
      </c>
      <c r="J182" s="19">
        <v>10</v>
      </c>
      <c r="K182" s="12">
        <v>2023.05</v>
      </c>
      <c r="L182" s="12">
        <v>2023.11</v>
      </c>
      <c r="M182" s="12" t="s">
        <v>1656</v>
      </c>
      <c r="N182" s="12" t="s">
        <v>1382</v>
      </c>
      <c r="O182" s="12" t="s">
        <v>1383</v>
      </c>
      <c r="P182" s="20" t="s">
        <v>1356</v>
      </c>
      <c r="Q182" s="12"/>
      <c r="R182" s="12"/>
      <c r="S182" s="12"/>
      <c r="T182" s="12"/>
      <c r="U182" s="12"/>
      <c r="V182" s="12"/>
      <c r="W182" s="12"/>
      <c r="X182" s="12">
        <v>10</v>
      </c>
      <c r="Y182" s="11">
        <v>10</v>
      </c>
      <c r="Z182" s="11">
        <v>0</v>
      </c>
      <c r="AA182" s="11">
        <v>10</v>
      </c>
      <c r="AB182" s="37"/>
      <c r="AC182" s="38">
        <v>1</v>
      </c>
      <c r="AD182" s="12"/>
      <c r="AE182" s="39"/>
      <c r="AF182" s="39"/>
      <c r="AG182" s="39" t="s">
        <v>1339</v>
      </c>
      <c r="AH182" s="39">
        <v>10</v>
      </c>
      <c r="AI182" s="39">
        <v>10</v>
      </c>
      <c r="AJ182" s="39">
        <v>0</v>
      </c>
      <c r="AK182" s="39"/>
      <c r="AL182" s="39"/>
      <c r="AM182" s="39"/>
      <c r="AN182" s="39"/>
    </row>
    <row r="183" s="1" customFormat="1" ht="28.05" customHeight="1" spans="1:40">
      <c r="A183" s="11">
        <v>177</v>
      </c>
      <c r="B183" s="12" t="s">
        <v>1411</v>
      </c>
      <c r="C183" s="12" t="s">
        <v>1431</v>
      </c>
      <c r="D183" s="12" t="s">
        <v>1348</v>
      </c>
      <c r="E183" s="12" t="s">
        <v>1412</v>
      </c>
      <c r="F183" s="12" t="s">
        <v>1657</v>
      </c>
      <c r="G183" s="12" t="s">
        <v>1657</v>
      </c>
      <c r="H183" s="12" t="s">
        <v>1351</v>
      </c>
      <c r="I183" s="12" t="s">
        <v>1658</v>
      </c>
      <c r="J183" s="19">
        <v>6</v>
      </c>
      <c r="K183" s="12">
        <v>2023.05</v>
      </c>
      <c r="L183" s="12">
        <v>2023.11</v>
      </c>
      <c r="M183" s="12" t="s">
        <v>1519</v>
      </c>
      <c r="N183" s="12" t="s">
        <v>1520</v>
      </c>
      <c r="O183" s="12" t="s">
        <v>1521</v>
      </c>
      <c r="P183" s="20" t="s">
        <v>1387</v>
      </c>
      <c r="Q183" s="12"/>
      <c r="R183" s="12"/>
      <c r="S183" s="12"/>
      <c r="T183" s="12"/>
      <c r="U183" s="12"/>
      <c r="V183" s="12"/>
      <c r="W183" s="12"/>
      <c r="X183" s="12">
        <v>6</v>
      </c>
      <c r="Y183" s="11">
        <v>6</v>
      </c>
      <c r="Z183" s="11">
        <v>0</v>
      </c>
      <c r="AA183" s="11">
        <v>6</v>
      </c>
      <c r="AB183" s="37"/>
      <c r="AC183" s="38">
        <v>1</v>
      </c>
      <c r="AD183" s="12"/>
      <c r="AE183" s="39"/>
      <c r="AF183" s="39"/>
      <c r="AG183" s="39" t="s">
        <v>1339</v>
      </c>
      <c r="AH183" s="39">
        <v>6</v>
      </c>
      <c r="AI183" s="39">
        <v>6</v>
      </c>
      <c r="AJ183" s="39">
        <v>0</v>
      </c>
      <c r="AK183" s="39"/>
      <c r="AL183" s="39"/>
      <c r="AM183" s="39"/>
      <c r="AN183" s="39"/>
    </row>
    <row r="184" s="1" customFormat="1" ht="28.05" customHeight="1" spans="1:40">
      <c r="A184" s="11">
        <v>178</v>
      </c>
      <c r="B184" s="12" t="s">
        <v>1411</v>
      </c>
      <c r="C184" s="12" t="s">
        <v>1431</v>
      </c>
      <c r="D184" s="12" t="s">
        <v>1348</v>
      </c>
      <c r="E184" s="12" t="s">
        <v>1412</v>
      </c>
      <c r="F184" s="12" t="s">
        <v>1548</v>
      </c>
      <c r="G184" s="12" t="s">
        <v>1548</v>
      </c>
      <c r="H184" s="12" t="s">
        <v>1351</v>
      </c>
      <c r="I184" s="12" t="s">
        <v>1659</v>
      </c>
      <c r="J184" s="19">
        <v>10</v>
      </c>
      <c r="K184" s="12">
        <v>2023.05</v>
      </c>
      <c r="L184" s="12">
        <v>2023.11</v>
      </c>
      <c r="M184" s="12" t="s">
        <v>1660</v>
      </c>
      <c r="N184" s="12" t="s">
        <v>1382</v>
      </c>
      <c r="O184" s="12" t="s">
        <v>1383</v>
      </c>
      <c r="P184" s="20" t="s">
        <v>1356</v>
      </c>
      <c r="Q184" s="12"/>
      <c r="R184" s="12"/>
      <c r="S184" s="12"/>
      <c r="T184" s="12"/>
      <c r="U184" s="12"/>
      <c r="V184" s="12"/>
      <c r="W184" s="12"/>
      <c r="X184" s="12">
        <v>10</v>
      </c>
      <c r="Y184" s="11">
        <v>10</v>
      </c>
      <c r="Z184" s="11">
        <v>0</v>
      </c>
      <c r="AA184" s="11">
        <v>10</v>
      </c>
      <c r="AB184" s="37"/>
      <c r="AC184" s="38">
        <v>1</v>
      </c>
      <c r="AD184" s="12"/>
      <c r="AE184" s="39"/>
      <c r="AF184" s="39"/>
      <c r="AG184" s="39" t="s">
        <v>1339</v>
      </c>
      <c r="AH184" s="39">
        <v>10</v>
      </c>
      <c r="AI184" s="39">
        <v>10</v>
      </c>
      <c r="AJ184" s="39">
        <v>0</v>
      </c>
      <c r="AK184" s="39"/>
      <c r="AL184" s="39"/>
      <c r="AM184" s="39"/>
      <c r="AN184" s="39"/>
    </row>
    <row r="185" s="1" customFormat="1" ht="28.05" customHeight="1" spans="1:40">
      <c r="A185" s="11">
        <v>179</v>
      </c>
      <c r="B185" s="12" t="s">
        <v>1411</v>
      </c>
      <c r="C185" s="12" t="s">
        <v>1431</v>
      </c>
      <c r="D185" s="12" t="s">
        <v>1348</v>
      </c>
      <c r="E185" s="12" t="s">
        <v>1412</v>
      </c>
      <c r="F185" s="12" t="s">
        <v>1547</v>
      </c>
      <c r="G185" s="12" t="s">
        <v>1547</v>
      </c>
      <c r="H185" s="12" t="s">
        <v>1351</v>
      </c>
      <c r="I185" s="12" t="s">
        <v>1661</v>
      </c>
      <c r="J185" s="19">
        <v>10</v>
      </c>
      <c r="K185" s="12">
        <v>2023.05</v>
      </c>
      <c r="L185" s="12">
        <v>2023.11</v>
      </c>
      <c r="M185" s="12" t="s">
        <v>1647</v>
      </c>
      <c r="N185" s="12" t="s">
        <v>1377</v>
      </c>
      <c r="O185" s="12" t="s">
        <v>1378</v>
      </c>
      <c r="P185" s="20" t="s">
        <v>1356</v>
      </c>
      <c r="Q185" s="12"/>
      <c r="R185" s="12"/>
      <c r="S185" s="12"/>
      <c r="T185" s="12"/>
      <c r="U185" s="12"/>
      <c r="V185" s="12"/>
      <c r="W185" s="12"/>
      <c r="X185" s="12">
        <v>10</v>
      </c>
      <c r="Y185" s="11">
        <v>10</v>
      </c>
      <c r="Z185" s="11">
        <v>0</v>
      </c>
      <c r="AA185" s="11">
        <v>10</v>
      </c>
      <c r="AB185" s="37"/>
      <c r="AC185" s="38">
        <v>1</v>
      </c>
      <c r="AD185" s="12"/>
      <c r="AE185" s="39"/>
      <c r="AF185" s="39"/>
      <c r="AG185" s="39" t="s">
        <v>1339</v>
      </c>
      <c r="AH185" s="39">
        <v>10</v>
      </c>
      <c r="AI185" s="39">
        <v>10</v>
      </c>
      <c r="AJ185" s="39">
        <v>0</v>
      </c>
      <c r="AK185" s="39"/>
      <c r="AL185" s="39"/>
      <c r="AM185" s="39"/>
      <c r="AN185" s="39"/>
    </row>
    <row r="186" s="1" customFormat="1" ht="28.05" customHeight="1" spans="1:40">
      <c r="A186" s="11">
        <v>180</v>
      </c>
      <c r="B186" s="12" t="s">
        <v>1411</v>
      </c>
      <c r="C186" s="12" t="s">
        <v>1431</v>
      </c>
      <c r="D186" s="12" t="s">
        <v>1348</v>
      </c>
      <c r="E186" s="12" t="s">
        <v>1412</v>
      </c>
      <c r="F186" s="12" t="s">
        <v>1461</v>
      </c>
      <c r="G186" s="12" t="s">
        <v>1461</v>
      </c>
      <c r="H186" s="12" t="s">
        <v>1351</v>
      </c>
      <c r="I186" s="12" t="s">
        <v>1662</v>
      </c>
      <c r="J186" s="19">
        <v>26</v>
      </c>
      <c r="K186" s="12">
        <v>2023.05</v>
      </c>
      <c r="L186" s="12">
        <v>2023.11</v>
      </c>
      <c r="M186" s="12" t="s">
        <v>1626</v>
      </c>
      <c r="N186" s="12" t="s">
        <v>1374</v>
      </c>
      <c r="O186" s="12" t="s">
        <v>1375</v>
      </c>
      <c r="P186" s="20" t="s">
        <v>1356</v>
      </c>
      <c r="Q186" s="12"/>
      <c r="R186" s="12"/>
      <c r="S186" s="12"/>
      <c r="T186" s="12"/>
      <c r="U186" s="12"/>
      <c r="V186" s="12"/>
      <c r="W186" s="12"/>
      <c r="X186" s="12">
        <v>26</v>
      </c>
      <c r="Y186" s="11">
        <v>26</v>
      </c>
      <c r="Z186" s="11">
        <v>0</v>
      </c>
      <c r="AA186" s="11">
        <v>26</v>
      </c>
      <c r="AB186" s="37"/>
      <c r="AC186" s="38">
        <v>1</v>
      </c>
      <c r="AD186" s="12"/>
      <c r="AE186" s="39"/>
      <c r="AF186" s="39"/>
      <c r="AG186" s="39" t="s">
        <v>1339</v>
      </c>
      <c r="AH186" s="39">
        <v>26</v>
      </c>
      <c r="AI186" s="39">
        <v>26</v>
      </c>
      <c r="AJ186" s="39">
        <v>0</v>
      </c>
      <c r="AK186" s="39"/>
      <c r="AL186" s="39"/>
      <c r="AM186" s="39"/>
      <c r="AN186" s="39"/>
    </row>
    <row r="187" s="1" customFormat="1" ht="28.05" customHeight="1" spans="1:40">
      <c r="A187" s="11">
        <v>181</v>
      </c>
      <c r="B187" s="12" t="s">
        <v>1411</v>
      </c>
      <c r="C187" s="12" t="s">
        <v>1431</v>
      </c>
      <c r="D187" s="12" t="s">
        <v>1348</v>
      </c>
      <c r="E187" s="12" t="s">
        <v>1412</v>
      </c>
      <c r="F187" s="12" t="s">
        <v>1663</v>
      </c>
      <c r="G187" s="12" t="s">
        <v>1663</v>
      </c>
      <c r="H187" s="12" t="s">
        <v>1351</v>
      </c>
      <c r="I187" s="12" t="s">
        <v>1664</v>
      </c>
      <c r="J187" s="19">
        <v>4</v>
      </c>
      <c r="K187" s="12">
        <v>2023.05</v>
      </c>
      <c r="L187" s="12">
        <v>2023.11</v>
      </c>
      <c r="M187" s="12" t="s">
        <v>1665</v>
      </c>
      <c r="N187" s="12" t="s">
        <v>1530</v>
      </c>
      <c r="O187" s="12" t="s">
        <v>1531</v>
      </c>
      <c r="P187" s="20" t="s">
        <v>1387</v>
      </c>
      <c r="Q187" s="12"/>
      <c r="R187" s="12"/>
      <c r="S187" s="12"/>
      <c r="T187" s="12"/>
      <c r="U187" s="12"/>
      <c r="V187" s="12"/>
      <c r="W187" s="12"/>
      <c r="X187" s="12">
        <v>4</v>
      </c>
      <c r="Y187" s="11">
        <v>4</v>
      </c>
      <c r="Z187" s="11">
        <v>0</v>
      </c>
      <c r="AA187" s="11">
        <v>4</v>
      </c>
      <c r="AB187" s="37"/>
      <c r="AC187" s="38">
        <v>1</v>
      </c>
      <c r="AD187" s="12"/>
      <c r="AE187" s="39"/>
      <c r="AF187" s="39"/>
      <c r="AG187" s="39" t="s">
        <v>1339</v>
      </c>
      <c r="AH187" s="39">
        <v>4</v>
      </c>
      <c r="AI187" s="39">
        <v>4</v>
      </c>
      <c r="AJ187" s="39">
        <v>0</v>
      </c>
      <c r="AK187" s="39"/>
      <c r="AL187" s="39"/>
      <c r="AM187" s="39"/>
      <c r="AN187" s="39"/>
    </row>
    <row r="188" s="1" customFormat="1" ht="28.05" customHeight="1" spans="1:40">
      <c r="A188" s="11">
        <v>182</v>
      </c>
      <c r="B188" s="12" t="s">
        <v>1411</v>
      </c>
      <c r="C188" s="12" t="s">
        <v>1431</v>
      </c>
      <c r="D188" s="12" t="s">
        <v>1348</v>
      </c>
      <c r="E188" s="12" t="s">
        <v>1412</v>
      </c>
      <c r="F188" s="12" t="s">
        <v>1444</v>
      </c>
      <c r="G188" s="12" t="s">
        <v>1444</v>
      </c>
      <c r="H188" s="12" t="s">
        <v>1351</v>
      </c>
      <c r="I188" s="12" t="s">
        <v>1666</v>
      </c>
      <c r="J188" s="19">
        <v>8</v>
      </c>
      <c r="K188" s="12">
        <v>2023.05</v>
      </c>
      <c r="L188" s="12">
        <v>2023.11</v>
      </c>
      <c r="M188" s="12" t="s">
        <v>1542</v>
      </c>
      <c r="N188" s="12" t="s">
        <v>1374</v>
      </c>
      <c r="O188" s="12" t="s">
        <v>1375</v>
      </c>
      <c r="P188" s="20" t="s">
        <v>1387</v>
      </c>
      <c r="Q188" s="12"/>
      <c r="R188" s="12"/>
      <c r="S188" s="12"/>
      <c r="T188" s="12"/>
      <c r="U188" s="12"/>
      <c r="V188" s="12"/>
      <c r="W188" s="12"/>
      <c r="X188" s="12">
        <v>8</v>
      </c>
      <c r="Y188" s="11">
        <v>8</v>
      </c>
      <c r="Z188" s="11">
        <v>0</v>
      </c>
      <c r="AA188" s="11">
        <v>8</v>
      </c>
      <c r="AB188" s="37"/>
      <c r="AC188" s="38">
        <v>1</v>
      </c>
      <c r="AD188" s="12"/>
      <c r="AE188" s="39"/>
      <c r="AF188" s="39"/>
      <c r="AG188" s="39" t="s">
        <v>1339</v>
      </c>
      <c r="AH188" s="39">
        <v>8</v>
      </c>
      <c r="AI188" s="39">
        <v>8</v>
      </c>
      <c r="AJ188" s="39">
        <v>0</v>
      </c>
      <c r="AK188" s="39"/>
      <c r="AL188" s="39"/>
      <c r="AM188" s="39"/>
      <c r="AN188" s="39"/>
    </row>
    <row r="189" s="1" customFormat="1" ht="28.05" customHeight="1" spans="1:40">
      <c r="A189" s="11">
        <v>183</v>
      </c>
      <c r="B189" s="12" t="s">
        <v>1411</v>
      </c>
      <c r="C189" s="12" t="s">
        <v>1431</v>
      </c>
      <c r="D189" s="12" t="s">
        <v>1348</v>
      </c>
      <c r="E189" s="12" t="s">
        <v>1412</v>
      </c>
      <c r="F189" s="12" t="s">
        <v>1667</v>
      </c>
      <c r="G189" s="12" t="s">
        <v>1667</v>
      </c>
      <c r="H189" s="12" t="s">
        <v>1351</v>
      </c>
      <c r="I189" s="12" t="s">
        <v>1668</v>
      </c>
      <c r="J189" s="19">
        <v>2</v>
      </c>
      <c r="K189" s="12">
        <v>2023.05</v>
      </c>
      <c r="L189" s="12">
        <v>2023.11</v>
      </c>
      <c r="M189" s="12" t="s">
        <v>1669</v>
      </c>
      <c r="N189" s="12" t="s">
        <v>1377</v>
      </c>
      <c r="O189" s="12" t="s">
        <v>1378</v>
      </c>
      <c r="P189" s="20" t="s">
        <v>1356</v>
      </c>
      <c r="Q189" s="12"/>
      <c r="R189" s="12"/>
      <c r="S189" s="12"/>
      <c r="T189" s="12"/>
      <c r="U189" s="12"/>
      <c r="V189" s="12"/>
      <c r="W189" s="12"/>
      <c r="X189" s="12">
        <v>2</v>
      </c>
      <c r="Y189" s="11">
        <v>2</v>
      </c>
      <c r="Z189" s="11">
        <v>0</v>
      </c>
      <c r="AA189" s="11">
        <v>2</v>
      </c>
      <c r="AB189" s="37"/>
      <c r="AC189" s="38">
        <v>1</v>
      </c>
      <c r="AD189" s="12"/>
      <c r="AE189" s="39"/>
      <c r="AF189" s="39"/>
      <c r="AG189" s="39" t="s">
        <v>1339</v>
      </c>
      <c r="AH189" s="39">
        <v>2</v>
      </c>
      <c r="AI189" s="39">
        <v>2</v>
      </c>
      <c r="AJ189" s="39">
        <v>0</v>
      </c>
      <c r="AK189" s="39"/>
      <c r="AL189" s="39"/>
      <c r="AM189" s="39"/>
      <c r="AN189" s="39"/>
    </row>
    <row r="190" s="1" customFormat="1" ht="28.05" customHeight="1" spans="1:40">
      <c r="A190" s="11">
        <v>184</v>
      </c>
      <c r="B190" s="12" t="s">
        <v>1411</v>
      </c>
      <c r="C190" s="12" t="s">
        <v>1431</v>
      </c>
      <c r="D190" s="12" t="s">
        <v>1348</v>
      </c>
      <c r="E190" s="12" t="s">
        <v>1412</v>
      </c>
      <c r="F190" s="12" t="s">
        <v>1670</v>
      </c>
      <c r="G190" s="12" t="s">
        <v>1670</v>
      </c>
      <c r="H190" s="12" t="s">
        <v>1351</v>
      </c>
      <c r="I190" s="12" t="s">
        <v>1671</v>
      </c>
      <c r="J190" s="19">
        <v>10</v>
      </c>
      <c r="K190" s="12">
        <v>2023.05</v>
      </c>
      <c r="L190" s="12">
        <v>2023.11</v>
      </c>
      <c r="M190" s="12" t="s">
        <v>1672</v>
      </c>
      <c r="N190" s="12" t="s">
        <v>1374</v>
      </c>
      <c r="O190" s="12" t="s">
        <v>1375</v>
      </c>
      <c r="P190" s="20" t="s">
        <v>1387</v>
      </c>
      <c r="Q190" s="12"/>
      <c r="R190" s="12"/>
      <c r="S190" s="12"/>
      <c r="T190" s="12"/>
      <c r="U190" s="12"/>
      <c r="V190" s="12"/>
      <c r="W190" s="12"/>
      <c r="X190" s="12">
        <v>10</v>
      </c>
      <c r="Y190" s="11">
        <v>10</v>
      </c>
      <c r="Z190" s="11">
        <v>0</v>
      </c>
      <c r="AA190" s="11">
        <v>10</v>
      </c>
      <c r="AB190" s="37"/>
      <c r="AC190" s="38">
        <v>1</v>
      </c>
      <c r="AD190" s="12"/>
      <c r="AE190" s="39"/>
      <c r="AF190" s="39"/>
      <c r="AG190" s="39" t="s">
        <v>1339</v>
      </c>
      <c r="AH190" s="39">
        <v>10</v>
      </c>
      <c r="AI190" s="39">
        <v>10</v>
      </c>
      <c r="AJ190" s="39">
        <v>0</v>
      </c>
      <c r="AK190" s="39"/>
      <c r="AL190" s="39"/>
      <c r="AM190" s="39"/>
      <c r="AN190" s="39"/>
    </row>
    <row r="191" s="1" customFormat="1" ht="28.05" customHeight="1" spans="1:40">
      <c r="A191" s="11">
        <v>185</v>
      </c>
      <c r="B191" s="12" t="s">
        <v>1411</v>
      </c>
      <c r="C191" s="12" t="s">
        <v>1431</v>
      </c>
      <c r="D191" s="12" t="s">
        <v>1348</v>
      </c>
      <c r="E191" s="12" t="s">
        <v>1412</v>
      </c>
      <c r="F191" s="12" t="s">
        <v>1673</v>
      </c>
      <c r="G191" s="12" t="s">
        <v>1673</v>
      </c>
      <c r="H191" s="12" t="s">
        <v>1351</v>
      </c>
      <c r="I191" s="12" t="s">
        <v>1674</v>
      </c>
      <c r="J191" s="19">
        <v>8</v>
      </c>
      <c r="K191" s="12">
        <v>2023.05</v>
      </c>
      <c r="L191" s="12">
        <v>2023.11</v>
      </c>
      <c r="M191" s="12" t="s">
        <v>1647</v>
      </c>
      <c r="N191" s="12" t="s">
        <v>1538</v>
      </c>
      <c r="O191" s="12" t="s">
        <v>1375</v>
      </c>
      <c r="P191" s="20" t="s">
        <v>1356</v>
      </c>
      <c r="Q191" s="12"/>
      <c r="R191" s="12"/>
      <c r="S191" s="12"/>
      <c r="T191" s="12"/>
      <c r="U191" s="12"/>
      <c r="V191" s="12"/>
      <c r="W191" s="12"/>
      <c r="X191" s="12">
        <v>8</v>
      </c>
      <c r="Y191" s="11">
        <v>8</v>
      </c>
      <c r="Z191" s="11">
        <v>0</v>
      </c>
      <c r="AA191" s="11">
        <v>8</v>
      </c>
      <c r="AB191" s="37"/>
      <c r="AC191" s="38">
        <v>1</v>
      </c>
      <c r="AD191" s="12"/>
      <c r="AE191" s="39"/>
      <c r="AF191" s="39"/>
      <c r="AG191" s="39" t="s">
        <v>1339</v>
      </c>
      <c r="AH191" s="39">
        <v>8</v>
      </c>
      <c r="AI191" s="39">
        <v>8</v>
      </c>
      <c r="AJ191" s="39">
        <v>0</v>
      </c>
      <c r="AK191" s="39"/>
      <c r="AL191" s="39"/>
      <c r="AM191" s="39"/>
      <c r="AN191" s="39"/>
    </row>
    <row r="192" s="1" customFormat="1" ht="28.05" customHeight="1" spans="1:40">
      <c r="A192" s="11">
        <v>186</v>
      </c>
      <c r="B192" s="12" t="s">
        <v>1411</v>
      </c>
      <c r="C192" s="12" t="s">
        <v>1431</v>
      </c>
      <c r="D192" s="12" t="s">
        <v>1348</v>
      </c>
      <c r="E192" s="12" t="s">
        <v>1412</v>
      </c>
      <c r="F192" s="12" t="s">
        <v>1675</v>
      </c>
      <c r="G192" s="12" t="s">
        <v>1675</v>
      </c>
      <c r="H192" s="12" t="s">
        <v>1351</v>
      </c>
      <c r="I192" s="12" t="s">
        <v>1676</v>
      </c>
      <c r="J192" s="19">
        <v>6</v>
      </c>
      <c r="K192" s="12">
        <v>2023.05</v>
      </c>
      <c r="L192" s="12">
        <v>2023.1</v>
      </c>
      <c r="M192" s="12" t="s">
        <v>1449</v>
      </c>
      <c r="N192" s="12" t="s">
        <v>1374</v>
      </c>
      <c r="O192" s="12" t="s">
        <v>1375</v>
      </c>
      <c r="P192" s="20" t="s">
        <v>1356</v>
      </c>
      <c r="Q192" s="12"/>
      <c r="R192" s="12"/>
      <c r="S192" s="12"/>
      <c r="T192" s="12"/>
      <c r="U192" s="12"/>
      <c r="V192" s="12"/>
      <c r="W192" s="12"/>
      <c r="X192" s="12">
        <v>6</v>
      </c>
      <c r="Y192" s="11">
        <v>6</v>
      </c>
      <c r="Z192" s="11">
        <v>0</v>
      </c>
      <c r="AA192" s="11">
        <v>6</v>
      </c>
      <c r="AB192" s="37"/>
      <c r="AC192" s="38">
        <v>1</v>
      </c>
      <c r="AD192" s="12"/>
      <c r="AE192" s="39"/>
      <c r="AF192" s="39"/>
      <c r="AG192" s="39" t="s">
        <v>1339</v>
      </c>
      <c r="AH192" s="39">
        <v>6</v>
      </c>
      <c r="AI192" s="39">
        <v>6</v>
      </c>
      <c r="AJ192" s="39">
        <v>0</v>
      </c>
      <c r="AK192" s="39"/>
      <c r="AL192" s="39"/>
      <c r="AM192" s="39"/>
      <c r="AN192" s="39"/>
    </row>
    <row r="193" s="1" customFormat="1" ht="28.05" customHeight="1" spans="1:40">
      <c r="A193" s="11">
        <v>187</v>
      </c>
      <c r="B193" s="12" t="s">
        <v>1411</v>
      </c>
      <c r="C193" s="12" t="s">
        <v>1431</v>
      </c>
      <c r="D193" s="12" t="s">
        <v>1348</v>
      </c>
      <c r="E193" s="12" t="s">
        <v>1412</v>
      </c>
      <c r="F193" s="12" t="s">
        <v>1532</v>
      </c>
      <c r="G193" s="12" t="s">
        <v>1532</v>
      </c>
      <c r="H193" s="12" t="s">
        <v>1351</v>
      </c>
      <c r="I193" s="12" t="s">
        <v>1677</v>
      </c>
      <c r="J193" s="19">
        <v>16</v>
      </c>
      <c r="K193" s="12">
        <v>2023.05</v>
      </c>
      <c r="L193" s="12">
        <v>2023.1</v>
      </c>
      <c r="M193" s="12" t="s">
        <v>1678</v>
      </c>
      <c r="N193" s="12" t="s">
        <v>1382</v>
      </c>
      <c r="O193" s="12" t="s">
        <v>1383</v>
      </c>
      <c r="P193" s="20" t="s">
        <v>1356</v>
      </c>
      <c r="Q193" s="12"/>
      <c r="R193" s="12"/>
      <c r="S193" s="12"/>
      <c r="T193" s="12"/>
      <c r="U193" s="12"/>
      <c r="V193" s="12"/>
      <c r="W193" s="12"/>
      <c r="X193" s="12">
        <v>16</v>
      </c>
      <c r="Y193" s="11">
        <v>16</v>
      </c>
      <c r="Z193" s="11">
        <v>0</v>
      </c>
      <c r="AA193" s="11">
        <v>16</v>
      </c>
      <c r="AB193" s="37"/>
      <c r="AC193" s="38">
        <v>1</v>
      </c>
      <c r="AD193" s="12"/>
      <c r="AE193" s="39"/>
      <c r="AF193" s="39"/>
      <c r="AG193" s="39" t="s">
        <v>1339</v>
      </c>
      <c r="AH193" s="39">
        <v>16</v>
      </c>
      <c r="AI193" s="39">
        <v>16</v>
      </c>
      <c r="AJ193" s="39">
        <v>0</v>
      </c>
      <c r="AK193" s="39"/>
      <c r="AL193" s="39"/>
      <c r="AM193" s="39"/>
      <c r="AN193" s="39"/>
    </row>
    <row r="194" s="1" customFormat="1" ht="28.05" customHeight="1" spans="1:40">
      <c r="A194" s="11">
        <v>188</v>
      </c>
      <c r="B194" s="12" t="s">
        <v>1411</v>
      </c>
      <c r="C194" s="12" t="s">
        <v>1431</v>
      </c>
      <c r="D194" s="12" t="s">
        <v>1348</v>
      </c>
      <c r="E194" s="12" t="s">
        <v>1412</v>
      </c>
      <c r="F194" s="12" t="s">
        <v>1679</v>
      </c>
      <c r="G194" s="12" t="s">
        <v>1679</v>
      </c>
      <c r="H194" s="12" t="s">
        <v>1351</v>
      </c>
      <c r="I194" s="12" t="s">
        <v>1680</v>
      </c>
      <c r="J194" s="19">
        <v>6</v>
      </c>
      <c r="K194" s="12">
        <v>2023.05</v>
      </c>
      <c r="L194" s="12">
        <v>2023.1</v>
      </c>
      <c r="M194" s="12" t="s">
        <v>1681</v>
      </c>
      <c r="N194" s="12" t="s">
        <v>1520</v>
      </c>
      <c r="O194" s="12" t="s">
        <v>1521</v>
      </c>
      <c r="P194" s="20" t="s">
        <v>1356</v>
      </c>
      <c r="Q194" s="12"/>
      <c r="R194" s="12"/>
      <c r="S194" s="12"/>
      <c r="T194" s="12"/>
      <c r="U194" s="12"/>
      <c r="V194" s="12"/>
      <c r="W194" s="12"/>
      <c r="X194" s="12">
        <v>6</v>
      </c>
      <c r="Y194" s="11">
        <v>6</v>
      </c>
      <c r="Z194" s="11">
        <v>0</v>
      </c>
      <c r="AA194" s="11">
        <v>6</v>
      </c>
      <c r="AB194" s="37"/>
      <c r="AC194" s="38">
        <v>1</v>
      </c>
      <c r="AD194" s="12"/>
      <c r="AE194" s="39"/>
      <c r="AF194" s="39"/>
      <c r="AG194" s="39" t="s">
        <v>1339</v>
      </c>
      <c r="AH194" s="39">
        <v>6</v>
      </c>
      <c r="AI194" s="39">
        <v>6</v>
      </c>
      <c r="AJ194" s="39">
        <v>0</v>
      </c>
      <c r="AK194" s="39"/>
      <c r="AL194" s="39"/>
      <c r="AM194" s="39"/>
      <c r="AN194" s="39"/>
    </row>
    <row r="195" s="1" customFormat="1" ht="28.05" customHeight="1" spans="1:40">
      <c r="A195" s="11">
        <v>189</v>
      </c>
      <c r="B195" s="12" t="s">
        <v>1411</v>
      </c>
      <c r="C195" s="12" t="s">
        <v>1468</v>
      </c>
      <c r="D195" s="12" t="s">
        <v>1348</v>
      </c>
      <c r="E195" s="12" t="s">
        <v>1412</v>
      </c>
      <c r="F195" s="12" t="s">
        <v>1412</v>
      </c>
      <c r="G195" s="12" t="s">
        <v>1412</v>
      </c>
      <c r="H195" s="12" t="s">
        <v>1468</v>
      </c>
      <c r="I195" s="12" t="s">
        <v>1682</v>
      </c>
      <c r="J195" s="19">
        <v>102</v>
      </c>
      <c r="K195" s="12">
        <v>2023.05</v>
      </c>
      <c r="L195" s="12">
        <v>2023.1</v>
      </c>
      <c r="M195" s="12" t="s">
        <v>1449</v>
      </c>
      <c r="N195" s="12" t="s">
        <v>1382</v>
      </c>
      <c r="O195" s="12" t="s">
        <v>1383</v>
      </c>
      <c r="P195" s="20" t="s">
        <v>1356</v>
      </c>
      <c r="Q195" s="12"/>
      <c r="R195" s="12"/>
      <c r="S195" s="12"/>
      <c r="T195" s="12"/>
      <c r="U195" s="12"/>
      <c r="V195" s="12"/>
      <c r="W195" s="12"/>
      <c r="X195" s="12">
        <v>102</v>
      </c>
      <c r="Y195" s="11">
        <v>102</v>
      </c>
      <c r="Z195" s="11">
        <v>0</v>
      </c>
      <c r="AA195" s="11">
        <v>102</v>
      </c>
      <c r="AB195" s="37"/>
      <c r="AC195" s="38">
        <v>1</v>
      </c>
      <c r="AD195" s="12"/>
      <c r="AE195" s="39"/>
      <c r="AF195" s="39"/>
      <c r="AG195" s="39" t="s">
        <v>1339</v>
      </c>
      <c r="AH195" s="39">
        <v>102</v>
      </c>
      <c r="AI195" s="39">
        <v>102</v>
      </c>
      <c r="AJ195" s="39">
        <v>0</v>
      </c>
      <c r="AK195" s="39"/>
      <c r="AL195" s="39"/>
      <c r="AM195" s="39"/>
      <c r="AN195" s="39"/>
    </row>
    <row r="196" s="1" customFormat="1" ht="28.05" customHeight="1" spans="1:40">
      <c r="A196" s="11">
        <v>190</v>
      </c>
      <c r="B196" s="12" t="s">
        <v>1411</v>
      </c>
      <c r="C196" s="12" t="s">
        <v>1683</v>
      </c>
      <c r="D196" s="12" t="s">
        <v>1348</v>
      </c>
      <c r="E196" s="12" t="s">
        <v>1412</v>
      </c>
      <c r="F196" s="12" t="s">
        <v>1684</v>
      </c>
      <c r="G196" s="12" t="s">
        <v>1684</v>
      </c>
      <c r="H196" s="12" t="s">
        <v>1351</v>
      </c>
      <c r="I196" s="12" t="s">
        <v>1685</v>
      </c>
      <c r="J196" s="19">
        <v>40</v>
      </c>
      <c r="K196" s="12">
        <v>2023.05</v>
      </c>
      <c r="L196" s="12">
        <v>2023.1</v>
      </c>
      <c r="M196" s="12" t="s">
        <v>1665</v>
      </c>
      <c r="N196" s="12" t="s">
        <v>1377</v>
      </c>
      <c r="O196" s="12" t="s">
        <v>1378</v>
      </c>
      <c r="P196" s="20" t="s">
        <v>1387</v>
      </c>
      <c r="Q196" s="12"/>
      <c r="R196" s="12"/>
      <c r="S196" s="12"/>
      <c r="T196" s="12"/>
      <c r="U196" s="12"/>
      <c r="V196" s="12"/>
      <c r="W196" s="12"/>
      <c r="X196" s="12">
        <v>40</v>
      </c>
      <c r="Y196" s="11">
        <v>40</v>
      </c>
      <c r="Z196" s="11">
        <v>0</v>
      </c>
      <c r="AA196" s="11">
        <v>40</v>
      </c>
      <c r="AB196" s="37"/>
      <c r="AC196" s="38">
        <v>1</v>
      </c>
      <c r="AD196" s="12"/>
      <c r="AE196" s="39"/>
      <c r="AF196" s="39"/>
      <c r="AG196" s="39" t="s">
        <v>1339</v>
      </c>
      <c r="AH196" s="39">
        <v>40</v>
      </c>
      <c r="AI196" s="39">
        <v>40</v>
      </c>
      <c r="AJ196" s="39">
        <v>0</v>
      </c>
      <c r="AK196" s="39"/>
      <c r="AL196" s="39"/>
      <c r="AM196" s="39"/>
      <c r="AN196" s="39"/>
    </row>
    <row r="197" s="1" customFormat="1" ht="28.05" customHeight="1" spans="1:40">
      <c r="A197" s="11">
        <v>191</v>
      </c>
      <c r="B197" s="12" t="s">
        <v>1411</v>
      </c>
      <c r="C197" s="12" t="s">
        <v>1683</v>
      </c>
      <c r="D197" s="12" t="s">
        <v>1348</v>
      </c>
      <c r="E197" s="12" t="s">
        <v>1412</v>
      </c>
      <c r="F197" s="12" t="s">
        <v>1686</v>
      </c>
      <c r="G197" s="12" t="s">
        <v>1686</v>
      </c>
      <c r="H197" s="12" t="s">
        <v>1351</v>
      </c>
      <c r="I197" s="12" t="s">
        <v>1687</v>
      </c>
      <c r="J197" s="19">
        <v>35</v>
      </c>
      <c r="K197" s="12">
        <v>2023.05</v>
      </c>
      <c r="L197" s="12">
        <v>2023.1</v>
      </c>
      <c r="M197" s="12" t="s">
        <v>1524</v>
      </c>
      <c r="N197" s="12" t="s">
        <v>1374</v>
      </c>
      <c r="O197" s="12" t="s">
        <v>1375</v>
      </c>
      <c r="P197" s="20" t="s">
        <v>1356</v>
      </c>
      <c r="Q197" s="12"/>
      <c r="R197" s="12"/>
      <c r="S197" s="12"/>
      <c r="T197" s="12"/>
      <c r="U197" s="12"/>
      <c r="V197" s="12"/>
      <c r="W197" s="12"/>
      <c r="X197" s="12">
        <v>35</v>
      </c>
      <c r="Y197" s="11">
        <v>35</v>
      </c>
      <c r="Z197" s="11">
        <v>0</v>
      </c>
      <c r="AA197" s="11">
        <v>35</v>
      </c>
      <c r="AB197" s="37"/>
      <c r="AC197" s="38">
        <v>1</v>
      </c>
      <c r="AD197" s="12"/>
      <c r="AE197" s="39"/>
      <c r="AF197" s="39"/>
      <c r="AG197" s="39" t="s">
        <v>1339</v>
      </c>
      <c r="AH197" s="39">
        <v>35</v>
      </c>
      <c r="AI197" s="39">
        <v>35</v>
      </c>
      <c r="AJ197" s="39">
        <v>0</v>
      </c>
      <c r="AK197" s="39"/>
      <c r="AL197" s="39"/>
      <c r="AM197" s="39"/>
      <c r="AN197" s="39"/>
    </row>
    <row r="198" s="1" customFormat="1" ht="28.05" customHeight="1" spans="1:40">
      <c r="A198" s="11">
        <v>192</v>
      </c>
      <c r="B198" s="12" t="s">
        <v>1411</v>
      </c>
      <c r="C198" s="12" t="s">
        <v>1683</v>
      </c>
      <c r="D198" s="12" t="s">
        <v>1348</v>
      </c>
      <c r="E198" s="12" t="s">
        <v>1412</v>
      </c>
      <c r="F198" s="12" t="s">
        <v>1688</v>
      </c>
      <c r="G198" s="12" t="s">
        <v>1688</v>
      </c>
      <c r="H198" s="12" t="s">
        <v>1351</v>
      </c>
      <c r="I198" s="12" t="s">
        <v>1689</v>
      </c>
      <c r="J198" s="19">
        <v>60</v>
      </c>
      <c r="K198" s="12">
        <v>2023.05</v>
      </c>
      <c r="L198" s="12">
        <v>2023.1</v>
      </c>
      <c r="M198" s="12" t="s">
        <v>1518</v>
      </c>
      <c r="N198" s="12" t="s">
        <v>1530</v>
      </c>
      <c r="O198" s="12" t="s">
        <v>1531</v>
      </c>
      <c r="P198" s="20" t="s">
        <v>1356</v>
      </c>
      <c r="Q198" s="12"/>
      <c r="R198" s="12"/>
      <c r="S198" s="12"/>
      <c r="T198" s="12"/>
      <c r="U198" s="12"/>
      <c r="V198" s="12"/>
      <c r="W198" s="12"/>
      <c r="X198" s="12">
        <v>60</v>
      </c>
      <c r="Y198" s="11">
        <v>60</v>
      </c>
      <c r="Z198" s="11">
        <v>0</v>
      </c>
      <c r="AA198" s="11">
        <v>60</v>
      </c>
      <c r="AB198" s="37"/>
      <c r="AC198" s="38">
        <v>1</v>
      </c>
      <c r="AD198" s="12"/>
      <c r="AE198" s="39"/>
      <c r="AF198" s="39"/>
      <c r="AG198" s="39" t="s">
        <v>1339</v>
      </c>
      <c r="AH198" s="39">
        <v>60</v>
      </c>
      <c r="AI198" s="39">
        <v>60</v>
      </c>
      <c r="AJ198" s="39">
        <v>0</v>
      </c>
      <c r="AK198" s="39"/>
      <c r="AL198" s="39"/>
      <c r="AM198" s="39"/>
      <c r="AN198" s="39"/>
    </row>
    <row r="199" s="1" customFormat="1" ht="28.05" customHeight="1" spans="1:40">
      <c r="A199" s="11">
        <v>193</v>
      </c>
      <c r="B199" s="12" t="s">
        <v>1411</v>
      </c>
      <c r="C199" s="12" t="s">
        <v>1683</v>
      </c>
      <c r="D199" s="12" t="s">
        <v>1348</v>
      </c>
      <c r="E199" s="12" t="s">
        <v>1412</v>
      </c>
      <c r="F199" s="12" t="s">
        <v>1690</v>
      </c>
      <c r="G199" s="12" t="s">
        <v>1690</v>
      </c>
      <c r="H199" s="12" t="s">
        <v>1351</v>
      </c>
      <c r="I199" s="12" t="s">
        <v>1691</v>
      </c>
      <c r="J199" s="19">
        <v>10</v>
      </c>
      <c r="K199" s="12">
        <v>2023.05</v>
      </c>
      <c r="L199" s="12">
        <v>2023.1</v>
      </c>
      <c r="M199" s="12" t="s">
        <v>1523</v>
      </c>
      <c r="N199" s="12" t="s">
        <v>1374</v>
      </c>
      <c r="O199" s="12" t="s">
        <v>1375</v>
      </c>
      <c r="P199" s="20" t="s">
        <v>1356</v>
      </c>
      <c r="Q199" s="12"/>
      <c r="R199" s="12"/>
      <c r="S199" s="12"/>
      <c r="T199" s="12"/>
      <c r="U199" s="12"/>
      <c r="V199" s="12"/>
      <c r="W199" s="12"/>
      <c r="X199" s="12">
        <v>10</v>
      </c>
      <c r="Y199" s="11">
        <v>10</v>
      </c>
      <c r="Z199" s="11">
        <v>0</v>
      </c>
      <c r="AA199" s="11">
        <v>10</v>
      </c>
      <c r="AB199" s="37"/>
      <c r="AC199" s="38">
        <v>1</v>
      </c>
      <c r="AD199" s="12"/>
      <c r="AE199" s="39"/>
      <c r="AF199" s="39"/>
      <c r="AG199" s="39" t="s">
        <v>1339</v>
      </c>
      <c r="AH199" s="39">
        <v>10</v>
      </c>
      <c r="AI199" s="39">
        <v>10</v>
      </c>
      <c r="AJ199" s="39">
        <v>0</v>
      </c>
      <c r="AK199" s="39"/>
      <c r="AL199" s="39"/>
      <c r="AM199" s="39"/>
      <c r="AN199" s="39"/>
    </row>
    <row r="200" s="1" customFormat="1" ht="28.05" customHeight="1" spans="1:40">
      <c r="A200" s="11">
        <v>194</v>
      </c>
      <c r="B200" s="12" t="s">
        <v>1411</v>
      </c>
      <c r="C200" s="12" t="s">
        <v>1683</v>
      </c>
      <c r="D200" s="12" t="s">
        <v>1348</v>
      </c>
      <c r="E200" s="12" t="s">
        <v>1412</v>
      </c>
      <c r="F200" s="12" t="s">
        <v>1692</v>
      </c>
      <c r="G200" s="12" t="s">
        <v>1692</v>
      </c>
      <c r="H200" s="12" t="s">
        <v>1351</v>
      </c>
      <c r="I200" s="12" t="s">
        <v>1693</v>
      </c>
      <c r="J200" s="19">
        <v>15</v>
      </c>
      <c r="K200" s="12">
        <v>2023.05</v>
      </c>
      <c r="L200" s="12">
        <v>2023.1</v>
      </c>
      <c r="M200" s="12" t="s">
        <v>1542</v>
      </c>
      <c r="N200" s="12" t="s">
        <v>1377</v>
      </c>
      <c r="O200" s="12" t="s">
        <v>1378</v>
      </c>
      <c r="P200" s="20" t="s">
        <v>1356</v>
      </c>
      <c r="Q200" s="12"/>
      <c r="R200" s="12"/>
      <c r="S200" s="12"/>
      <c r="T200" s="12"/>
      <c r="U200" s="12"/>
      <c r="V200" s="12"/>
      <c r="W200" s="12"/>
      <c r="X200" s="12">
        <v>15</v>
      </c>
      <c r="Y200" s="11">
        <v>15</v>
      </c>
      <c r="Z200" s="11">
        <v>0</v>
      </c>
      <c r="AA200" s="11">
        <v>15</v>
      </c>
      <c r="AB200" s="37"/>
      <c r="AC200" s="38">
        <v>1</v>
      </c>
      <c r="AD200" s="12"/>
      <c r="AE200" s="39"/>
      <c r="AF200" s="39"/>
      <c r="AG200" s="39" t="s">
        <v>1339</v>
      </c>
      <c r="AH200" s="39">
        <v>15</v>
      </c>
      <c r="AI200" s="39">
        <v>15</v>
      </c>
      <c r="AJ200" s="39">
        <v>0</v>
      </c>
      <c r="AK200" s="39"/>
      <c r="AL200" s="39"/>
      <c r="AM200" s="39"/>
      <c r="AN200" s="39"/>
    </row>
    <row r="201" s="1" customFormat="1" ht="28.05" customHeight="1" spans="1:40">
      <c r="A201" s="11">
        <v>195</v>
      </c>
      <c r="B201" s="12" t="s">
        <v>1411</v>
      </c>
      <c r="C201" s="12" t="s">
        <v>1683</v>
      </c>
      <c r="D201" s="12" t="s">
        <v>1348</v>
      </c>
      <c r="E201" s="12" t="s">
        <v>1412</v>
      </c>
      <c r="F201" s="12" t="s">
        <v>1694</v>
      </c>
      <c r="G201" s="12" t="s">
        <v>1694</v>
      </c>
      <c r="H201" s="12" t="s">
        <v>1351</v>
      </c>
      <c r="I201" s="12" t="s">
        <v>1695</v>
      </c>
      <c r="J201" s="19">
        <v>20</v>
      </c>
      <c r="K201" s="12">
        <v>2023.05</v>
      </c>
      <c r="L201" s="12">
        <v>2023.1</v>
      </c>
      <c r="M201" s="12" t="s">
        <v>1524</v>
      </c>
      <c r="N201" s="12" t="s">
        <v>1374</v>
      </c>
      <c r="O201" s="12" t="s">
        <v>1375</v>
      </c>
      <c r="P201" s="20" t="s">
        <v>1356</v>
      </c>
      <c r="Q201" s="12"/>
      <c r="R201" s="12"/>
      <c r="S201" s="12"/>
      <c r="T201" s="12"/>
      <c r="U201" s="12"/>
      <c r="V201" s="12"/>
      <c r="W201" s="12"/>
      <c r="X201" s="12">
        <v>20</v>
      </c>
      <c r="Y201" s="11">
        <v>20</v>
      </c>
      <c r="Z201" s="11">
        <v>0</v>
      </c>
      <c r="AA201" s="11">
        <v>20</v>
      </c>
      <c r="AB201" s="37"/>
      <c r="AC201" s="38">
        <v>1</v>
      </c>
      <c r="AD201" s="12"/>
      <c r="AE201" s="39"/>
      <c r="AF201" s="39"/>
      <c r="AG201" s="39" t="s">
        <v>1339</v>
      </c>
      <c r="AH201" s="39">
        <v>20</v>
      </c>
      <c r="AI201" s="39">
        <v>20</v>
      </c>
      <c r="AJ201" s="39">
        <v>0</v>
      </c>
      <c r="AK201" s="39"/>
      <c r="AL201" s="39"/>
      <c r="AM201" s="39"/>
      <c r="AN201" s="39"/>
    </row>
    <row r="202" s="1" customFormat="1" ht="28.05" customHeight="1" spans="1:40">
      <c r="A202" s="11">
        <v>196</v>
      </c>
      <c r="B202" s="12" t="s">
        <v>1411</v>
      </c>
      <c r="C202" s="12" t="s">
        <v>1683</v>
      </c>
      <c r="D202" s="12" t="s">
        <v>1348</v>
      </c>
      <c r="E202" s="12" t="s">
        <v>1412</v>
      </c>
      <c r="F202" s="12" t="s">
        <v>1696</v>
      </c>
      <c r="G202" s="12" t="s">
        <v>1696</v>
      </c>
      <c r="H202" s="12" t="s">
        <v>1351</v>
      </c>
      <c r="I202" s="12" t="s">
        <v>1697</v>
      </c>
      <c r="J202" s="19">
        <v>24</v>
      </c>
      <c r="K202" s="12">
        <v>2023.05</v>
      </c>
      <c r="L202" s="12">
        <v>2023.1</v>
      </c>
      <c r="M202" s="12" t="s">
        <v>1519</v>
      </c>
      <c r="N202" s="12" t="s">
        <v>1382</v>
      </c>
      <c r="O202" s="12" t="s">
        <v>1383</v>
      </c>
      <c r="P202" s="20" t="s">
        <v>1356</v>
      </c>
      <c r="Q202" s="12"/>
      <c r="R202" s="12"/>
      <c r="S202" s="12"/>
      <c r="T202" s="12"/>
      <c r="U202" s="12"/>
      <c r="V202" s="12"/>
      <c r="W202" s="12"/>
      <c r="X202" s="12">
        <v>24</v>
      </c>
      <c r="Y202" s="11">
        <v>24</v>
      </c>
      <c r="Z202" s="11">
        <v>0</v>
      </c>
      <c r="AA202" s="11">
        <v>24</v>
      </c>
      <c r="AB202" s="37"/>
      <c r="AC202" s="38">
        <v>1</v>
      </c>
      <c r="AD202" s="12"/>
      <c r="AE202" s="39"/>
      <c r="AF202" s="39"/>
      <c r="AG202" s="39" t="s">
        <v>1339</v>
      </c>
      <c r="AH202" s="39">
        <v>24</v>
      </c>
      <c r="AI202" s="39">
        <v>24</v>
      </c>
      <c r="AJ202" s="39">
        <v>0</v>
      </c>
      <c r="AK202" s="39"/>
      <c r="AL202" s="39"/>
      <c r="AM202" s="39"/>
      <c r="AN202" s="39"/>
    </row>
    <row r="203" s="1" customFormat="1" ht="28.05" customHeight="1" spans="1:40">
      <c r="A203" s="11">
        <v>197</v>
      </c>
      <c r="B203" s="12" t="s">
        <v>1411</v>
      </c>
      <c r="C203" s="12" t="s">
        <v>1683</v>
      </c>
      <c r="D203" s="12" t="s">
        <v>1348</v>
      </c>
      <c r="E203" s="12" t="s">
        <v>1412</v>
      </c>
      <c r="F203" s="12" t="s">
        <v>1698</v>
      </c>
      <c r="G203" s="12" t="s">
        <v>1698</v>
      </c>
      <c r="H203" s="12" t="s">
        <v>1351</v>
      </c>
      <c r="I203" s="12" t="s">
        <v>1699</v>
      </c>
      <c r="J203" s="19">
        <v>15</v>
      </c>
      <c r="K203" s="12">
        <v>2023.05</v>
      </c>
      <c r="L203" s="12">
        <v>2023.1</v>
      </c>
      <c r="M203" s="12" t="s">
        <v>1542</v>
      </c>
      <c r="N203" s="12" t="s">
        <v>1520</v>
      </c>
      <c r="O203" s="12" t="s">
        <v>1521</v>
      </c>
      <c r="P203" s="20" t="s">
        <v>1356</v>
      </c>
      <c r="Q203" s="12"/>
      <c r="R203" s="12"/>
      <c r="S203" s="12"/>
      <c r="T203" s="12"/>
      <c r="U203" s="12"/>
      <c r="V203" s="12"/>
      <c r="W203" s="12"/>
      <c r="X203" s="12">
        <v>15</v>
      </c>
      <c r="Y203" s="11">
        <v>15</v>
      </c>
      <c r="Z203" s="11">
        <v>0</v>
      </c>
      <c r="AA203" s="11">
        <v>15</v>
      </c>
      <c r="AB203" s="37"/>
      <c r="AC203" s="38">
        <v>1</v>
      </c>
      <c r="AD203" s="12"/>
      <c r="AE203" s="39"/>
      <c r="AF203" s="39"/>
      <c r="AG203" s="39" t="s">
        <v>1339</v>
      </c>
      <c r="AH203" s="39">
        <v>15</v>
      </c>
      <c r="AI203" s="39">
        <v>15</v>
      </c>
      <c r="AJ203" s="39">
        <v>0</v>
      </c>
      <c r="AK203" s="39"/>
      <c r="AL203" s="39"/>
      <c r="AM203" s="39"/>
      <c r="AN203" s="39"/>
    </row>
    <row r="204" s="1" customFormat="1" ht="28.05" customHeight="1" spans="1:40">
      <c r="A204" s="11">
        <v>198</v>
      </c>
      <c r="B204" s="12" t="s">
        <v>1411</v>
      </c>
      <c r="C204" s="12" t="s">
        <v>1683</v>
      </c>
      <c r="D204" s="12" t="s">
        <v>1348</v>
      </c>
      <c r="E204" s="12" t="s">
        <v>1412</v>
      </c>
      <c r="F204" s="12" t="s">
        <v>1700</v>
      </c>
      <c r="G204" s="12" t="s">
        <v>1700</v>
      </c>
      <c r="H204" s="12" t="s">
        <v>1351</v>
      </c>
      <c r="I204" s="12" t="s">
        <v>1701</v>
      </c>
      <c r="J204" s="19">
        <v>10</v>
      </c>
      <c r="K204" s="12">
        <v>2023.05</v>
      </c>
      <c r="L204" s="12">
        <v>2023.1</v>
      </c>
      <c r="M204" s="12" t="s">
        <v>1702</v>
      </c>
      <c r="N204" s="12" t="s">
        <v>1382</v>
      </c>
      <c r="O204" s="12" t="s">
        <v>1383</v>
      </c>
      <c r="P204" s="20" t="s">
        <v>1356</v>
      </c>
      <c r="Q204" s="12"/>
      <c r="R204" s="12"/>
      <c r="S204" s="12"/>
      <c r="T204" s="12"/>
      <c r="U204" s="12"/>
      <c r="V204" s="12"/>
      <c r="W204" s="12"/>
      <c r="X204" s="12">
        <v>10</v>
      </c>
      <c r="Y204" s="11">
        <v>10</v>
      </c>
      <c r="Z204" s="11">
        <v>0</v>
      </c>
      <c r="AA204" s="11">
        <v>10</v>
      </c>
      <c r="AB204" s="37"/>
      <c r="AC204" s="38">
        <v>1</v>
      </c>
      <c r="AD204" s="12"/>
      <c r="AE204" s="39"/>
      <c r="AF204" s="39"/>
      <c r="AG204" s="39" t="s">
        <v>1339</v>
      </c>
      <c r="AH204" s="39">
        <v>10</v>
      </c>
      <c r="AI204" s="39">
        <v>10</v>
      </c>
      <c r="AJ204" s="39">
        <v>0</v>
      </c>
      <c r="AK204" s="39"/>
      <c r="AL204" s="39"/>
      <c r="AM204" s="39"/>
      <c r="AN204" s="39"/>
    </row>
    <row r="205" s="1" customFormat="1" ht="28.05" customHeight="1" spans="1:40">
      <c r="A205" s="11">
        <v>199</v>
      </c>
      <c r="B205" s="12" t="s">
        <v>1411</v>
      </c>
      <c r="C205" s="12" t="s">
        <v>1683</v>
      </c>
      <c r="D205" s="12" t="s">
        <v>1348</v>
      </c>
      <c r="E205" s="12" t="s">
        <v>1412</v>
      </c>
      <c r="F205" s="12" t="s">
        <v>1407</v>
      </c>
      <c r="G205" s="12" t="s">
        <v>1407</v>
      </c>
      <c r="H205" s="12" t="s">
        <v>1351</v>
      </c>
      <c r="I205" s="12" t="s">
        <v>1703</v>
      </c>
      <c r="J205" s="19">
        <v>5</v>
      </c>
      <c r="K205" s="12">
        <v>2023.05</v>
      </c>
      <c r="L205" s="12">
        <v>2023.1</v>
      </c>
      <c r="M205" s="12" t="s">
        <v>1704</v>
      </c>
      <c r="N205" s="12" t="s">
        <v>1377</v>
      </c>
      <c r="O205" s="12" t="s">
        <v>1378</v>
      </c>
      <c r="P205" s="20" t="s">
        <v>1356</v>
      </c>
      <c r="Q205" s="12"/>
      <c r="R205" s="12"/>
      <c r="S205" s="12"/>
      <c r="T205" s="12"/>
      <c r="U205" s="12"/>
      <c r="V205" s="12"/>
      <c r="W205" s="12"/>
      <c r="X205" s="12">
        <v>5</v>
      </c>
      <c r="Y205" s="11">
        <v>5</v>
      </c>
      <c r="Z205" s="11">
        <v>0</v>
      </c>
      <c r="AA205" s="11">
        <v>5</v>
      </c>
      <c r="AB205" s="37"/>
      <c r="AC205" s="38">
        <v>1</v>
      </c>
      <c r="AD205" s="12"/>
      <c r="AE205" s="39"/>
      <c r="AF205" s="39"/>
      <c r="AG205" s="39" t="s">
        <v>1339</v>
      </c>
      <c r="AH205" s="39">
        <v>5</v>
      </c>
      <c r="AI205" s="39">
        <v>5</v>
      </c>
      <c r="AJ205" s="39">
        <v>0</v>
      </c>
      <c r="AK205" s="39"/>
      <c r="AL205" s="39"/>
      <c r="AM205" s="39"/>
      <c r="AN205" s="39"/>
    </row>
    <row r="206" s="1" customFormat="1" ht="28.05" customHeight="1" spans="1:40">
      <c r="A206" s="11">
        <v>200</v>
      </c>
      <c r="B206" s="12" t="s">
        <v>1411</v>
      </c>
      <c r="C206" s="12" t="s">
        <v>1424</v>
      </c>
      <c r="D206" s="12" t="s">
        <v>1348</v>
      </c>
      <c r="E206" s="12" t="s">
        <v>1412</v>
      </c>
      <c r="F206" s="12" t="s">
        <v>1407</v>
      </c>
      <c r="G206" s="12" t="s">
        <v>1407</v>
      </c>
      <c r="H206" s="12" t="s">
        <v>1351</v>
      </c>
      <c r="I206" s="12" t="s">
        <v>1705</v>
      </c>
      <c r="J206" s="19">
        <v>15</v>
      </c>
      <c r="K206" s="12">
        <v>2023.05</v>
      </c>
      <c r="L206" s="12">
        <v>2023.1</v>
      </c>
      <c r="M206" s="12" t="s">
        <v>1706</v>
      </c>
      <c r="N206" s="12" t="s">
        <v>1374</v>
      </c>
      <c r="O206" s="12" t="s">
        <v>1375</v>
      </c>
      <c r="P206" s="20" t="s">
        <v>1356</v>
      </c>
      <c r="Q206" s="12"/>
      <c r="R206" s="12"/>
      <c r="S206" s="12"/>
      <c r="T206" s="12"/>
      <c r="U206" s="12"/>
      <c r="V206" s="12"/>
      <c r="W206" s="12"/>
      <c r="X206" s="12">
        <v>15</v>
      </c>
      <c r="Y206" s="11">
        <v>15</v>
      </c>
      <c r="Z206" s="11">
        <v>0</v>
      </c>
      <c r="AA206" s="11">
        <v>15</v>
      </c>
      <c r="AB206" s="37"/>
      <c r="AC206" s="38">
        <v>1</v>
      </c>
      <c r="AD206" s="12"/>
      <c r="AE206" s="39"/>
      <c r="AF206" s="39"/>
      <c r="AG206" s="39" t="s">
        <v>1339</v>
      </c>
      <c r="AH206" s="39">
        <v>15</v>
      </c>
      <c r="AI206" s="39">
        <v>15</v>
      </c>
      <c r="AJ206" s="39">
        <v>0</v>
      </c>
      <c r="AK206" s="39"/>
      <c r="AL206" s="39"/>
      <c r="AM206" s="39"/>
      <c r="AN206" s="39"/>
    </row>
    <row r="207" s="1" customFormat="1" ht="28.05" customHeight="1" spans="1:40">
      <c r="A207" s="11">
        <v>201</v>
      </c>
      <c r="B207" s="12" t="s">
        <v>1411</v>
      </c>
      <c r="C207" s="12" t="s">
        <v>1347</v>
      </c>
      <c r="D207" s="12" t="s">
        <v>1348</v>
      </c>
      <c r="E207" s="12" t="s">
        <v>1412</v>
      </c>
      <c r="F207" s="12" t="s">
        <v>1407</v>
      </c>
      <c r="G207" s="12" t="s">
        <v>1407</v>
      </c>
      <c r="H207" s="12" t="s">
        <v>1351</v>
      </c>
      <c r="I207" s="12" t="s">
        <v>1707</v>
      </c>
      <c r="J207" s="19">
        <v>25</v>
      </c>
      <c r="K207" s="12">
        <v>2023.05</v>
      </c>
      <c r="L207" s="12">
        <v>2023.1</v>
      </c>
      <c r="M207" s="12" t="s">
        <v>1708</v>
      </c>
      <c r="N207" s="12" t="s">
        <v>1530</v>
      </c>
      <c r="O207" s="12" t="s">
        <v>1531</v>
      </c>
      <c r="P207" s="20" t="s">
        <v>1356</v>
      </c>
      <c r="Q207" s="12"/>
      <c r="R207" s="12"/>
      <c r="S207" s="12"/>
      <c r="T207" s="12"/>
      <c r="U207" s="12"/>
      <c r="V207" s="12"/>
      <c r="W207" s="12"/>
      <c r="X207" s="12">
        <v>25</v>
      </c>
      <c r="Y207" s="11">
        <v>25</v>
      </c>
      <c r="Z207" s="11">
        <v>0</v>
      </c>
      <c r="AA207" s="11">
        <v>25</v>
      </c>
      <c r="AB207" s="37"/>
      <c r="AC207" s="38">
        <v>1</v>
      </c>
      <c r="AD207" s="12"/>
      <c r="AE207" s="39"/>
      <c r="AF207" s="39"/>
      <c r="AG207" s="39" t="s">
        <v>1339</v>
      </c>
      <c r="AH207" s="39">
        <v>25</v>
      </c>
      <c r="AI207" s="39">
        <v>25</v>
      </c>
      <c r="AJ207" s="39">
        <v>0</v>
      </c>
      <c r="AK207" s="39"/>
      <c r="AL207" s="39"/>
      <c r="AM207" s="39"/>
      <c r="AN207" s="39"/>
    </row>
    <row r="208" s="1" customFormat="1" ht="28.05" customHeight="1" spans="1:40">
      <c r="A208" s="11">
        <v>202</v>
      </c>
      <c r="B208" s="12" t="s">
        <v>1393</v>
      </c>
      <c r="C208" s="12" t="s">
        <v>1409</v>
      </c>
      <c r="D208" s="12" t="s">
        <v>1348</v>
      </c>
      <c r="E208" s="12" t="s">
        <v>1410</v>
      </c>
      <c r="F208" s="12" t="s">
        <v>1410</v>
      </c>
      <c r="G208" s="12" t="s">
        <v>1410</v>
      </c>
      <c r="H208" s="12" t="s">
        <v>1368</v>
      </c>
      <c r="I208" s="12" t="s">
        <v>1709</v>
      </c>
      <c r="J208" s="19">
        <v>106</v>
      </c>
      <c r="K208" s="12">
        <v>2023.04</v>
      </c>
      <c r="L208" s="12">
        <v>2023.09</v>
      </c>
      <c r="M208" s="12" t="s">
        <v>1449</v>
      </c>
      <c r="N208" s="12" t="s">
        <v>1450</v>
      </c>
      <c r="O208" s="12" t="s">
        <v>1451</v>
      </c>
      <c r="P208" s="20" t="s">
        <v>1356</v>
      </c>
      <c r="Q208" s="12"/>
      <c r="R208" s="12"/>
      <c r="S208" s="12"/>
      <c r="T208" s="12"/>
      <c r="U208" s="12"/>
      <c r="V208" s="12">
        <v>106</v>
      </c>
      <c r="W208" s="12"/>
      <c r="X208" s="12"/>
      <c r="Y208" s="11">
        <v>106</v>
      </c>
      <c r="Z208" s="11">
        <v>0</v>
      </c>
      <c r="AA208" s="11">
        <v>106</v>
      </c>
      <c r="AB208" s="37"/>
      <c r="AC208" s="38">
        <v>1</v>
      </c>
      <c r="AD208" s="12"/>
      <c r="AE208" s="39"/>
      <c r="AF208" s="39"/>
      <c r="AG208" s="39" t="s">
        <v>1339</v>
      </c>
      <c r="AH208" s="39">
        <v>106</v>
      </c>
      <c r="AI208" s="39">
        <v>106</v>
      </c>
      <c r="AJ208" s="39">
        <v>0</v>
      </c>
      <c r="AK208" s="39"/>
      <c r="AL208" s="39"/>
      <c r="AM208" s="39"/>
      <c r="AN208" s="39"/>
    </row>
    <row r="209" s="1" customFormat="1" ht="28.05" customHeight="1" spans="1:40">
      <c r="A209" s="11">
        <v>203</v>
      </c>
      <c r="B209" s="12" t="s">
        <v>1393</v>
      </c>
      <c r="C209" s="12" t="s">
        <v>1409</v>
      </c>
      <c r="D209" s="12" t="s">
        <v>1348</v>
      </c>
      <c r="E209" s="12" t="s">
        <v>1410</v>
      </c>
      <c r="F209" s="12" t="s">
        <v>1410</v>
      </c>
      <c r="G209" s="12" t="s">
        <v>1410</v>
      </c>
      <c r="H209" s="12" t="s">
        <v>1368</v>
      </c>
      <c r="I209" s="12" t="s">
        <v>1709</v>
      </c>
      <c r="J209" s="19">
        <v>5</v>
      </c>
      <c r="K209" s="12">
        <v>2023.04</v>
      </c>
      <c r="L209" s="12">
        <v>2023.09</v>
      </c>
      <c r="M209" s="12" t="s">
        <v>1449</v>
      </c>
      <c r="N209" s="12" t="s">
        <v>1453</v>
      </c>
      <c r="O209" s="12" t="s">
        <v>1453</v>
      </c>
      <c r="P209" s="20" t="s">
        <v>1356</v>
      </c>
      <c r="Q209" s="12"/>
      <c r="R209" s="12"/>
      <c r="S209" s="12"/>
      <c r="T209" s="12"/>
      <c r="U209" s="12"/>
      <c r="V209" s="12"/>
      <c r="W209" s="12">
        <v>5</v>
      </c>
      <c r="X209" s="12"/>
      <c r="Y209" s="11">
        <v>5</v>
      </c>
      <c r="Z209" s="11">
        <v>0</v>
      </c>
      <c r="AA209" s="11">
        <v>5</v>
      </c>
      <c r="AB209" s="37"/>
      <c r="AC209" s="38">
        <v>1</v>
      </c>
      <c r="AD209" s="12"/>
      <c r="AE209" s="39"/>
      <c r="AF209" s="39"/>
      <c r="AG209" s="39" t="s">
        <v>1339</v>
      </c>
      <c r="AH209" s="39">
        <v>5</v>
      </c>
      <c r="AI209" s="39">
        <v>5</v>
      </c>
      <c r="AJ209" s="39">
        <v>0</v>
      </c>
      <c r="AK209" s="39"/>
      <c r="AL209" s="39"/>
      <c r="AM209" s="39"/>
      <c r="AN209" s="39"/>
    </row>
    <row r="210" s="1" customFormat="1" ht="28.05" customHeight="1" spans="1:40">
      <c r="A210" s="11">
        <v>204</v>
      </c>
      <c r="B210" s="12" t="s">
        <v>1393</v>
      </c>
      <c r="C210" s="12" t="s">
        <v>1409</v>
      </c>
      <c r="D210" s="12" t="s">
        <v>1348</v>
      </c>
      <c r="E210" s="12" t="s">
        <v>1410</v>
      </c>
      <c r="F210" s="12" t="s">
        <v>1410</v>
      </c>
      <c r="G210" s="12" t="s">
        <v>1410</v>
      </c>
      <c r="H210" s="12" t="s">
        <v>1368</v>
      </c>
      <c r="I210" s="12" t="s">
        <v>1709</v>
      </c>
      <c r="J210" s="19">
        <v>8</v>
      </c>
      <c r="K210" s="12">
        <v>2023.04</v>
      </c>
      <c r="L210" s="12">
        <v>2023.09</v>
      </c>
      <c r="M210" s="12" t="s">
        <v>1449</v>
      </c>
      <c r="N210" s="12" t="s">
        <v>1443</v>
      </c>
      <c r="O210" s="12" t="s">
        <v>1375</v>
      </c>
      <c r="P210" s="20" t="s">
        <v>1356</v>
      </c>
      <c r="Q210" s="12"/>
      <c r="R210" s="12"/>
      <c r="S210" s="12"/>
      <c r="T210" s="12"/>
      <c r="U210" s="12"/>
      <c r="V210" s="12"/>
      <c r="W210" s="12">
        <v>8</v>
      </c>
      <c r="X210" s="12"/>
      <c r="Y210" s="11">
        <v>8</v>
      </c>
      <c r="Z210" s="11">
        <v>0</v>
      </c>
      <c r="AA210" s="11">
        <v>8</v>
      </c>
      <c r="AB210" s="37"/>
      <c r="AC210" s="38">
        <v>1</v>
      </c>
      <c r="AD210" s="12"/>
      <c r="AE210" s="39"/>
      <c r="AF210" s="39"/>
      <c r="AG210" s="39" t="s">
        <v>1339</v>
      </c>
      <c r="AH210" s="39">
        <v>8</v>
      </c>
      <c r="AI210" s="39">
        <v>8</v>
      </c>
      <c r="AJ210" s="39">
        <v>0</v>
      </c>
      <c r="AK210" s="39"/>
      <c r="AL210" s="39"/>
      <c r="AM210" s="39"/>
      <c r="AN210" s="39"/>
    </row>
    <row r="211" s="1" customFormat="1" ht="28.05" customHeight="1" spans="1:40">
      <c r="A211" s="11">
        <v>205</v>
      </c>
      <c r="B211" s="12" t="s">
        <v>1500</v>
      </c>
      <c r="C211" s="12" t="s">
        <v>1618</v>
      </c>
      <c r="D211" s="12" t="s">
        <v>1348</v>
      </c>
      <c r="E211" s="12" t="s">
        <v>1485</v>
      </c>
      <c r="F211" s="12" t="s">
        <v>1485</v>
      </c>
      <c r="G211" s="12" t="s">
        <v>1485</v>
      </c>
      <c r="H211" s="12" t="s">
        <v>1368</v>
      </c>
      <c r="I211" s="12" t="s">
        <v>1710</v>
      </c>
      <c r="J211" s="19">
        <v>76</v>
      </c>
      <c r="K211" s="12">
        <v>2023.04</v>
      </c>
      <c r="L211" s="12">
        <v>2023.09</v>
      </c>
      <c r="M211" s="12" t="s">
        <v>1620</v>
      </c>
      <c r="N211" s="12" t="s">
        <v>1711</v>
      </c>
      <c r="O211" s="12" t="s">
        <v>1712</v>
      </c>
      <c r="P211" s="20" t="s">
        <v>1356</v>
      </c>
      <c r="Q211" s="12"/>
      <c r="R211" s="12"/>
      <c r="S211" s="12"/>
      <c r="T211" s="12"/>
      <c r="U211" s="12"/>
      <c r="V211" s="12"/>
      <c r="W211" s="12">
        <v>76</v>
      </c>
      <c r="X211" s="12"/>
      <c r="Y211" s="11">
        <v>76</v>
      </c>
      <c r="Z211" s="11">
        <v>0</v>
      </c>
      <c r="AA211" s="11">
        <v>76</v>
      </c>
      <c r="AB211" s="37"/>
      <c r="AC211" s="38">
        <v>1</v>
      </c>
      <c r="AD211" s="12"/>
      <c r="AE211" s="39"/>
      <c r="AF211" s="39"/>
      <c r="AG211" s="39" t="s">
        <v>1339</v>
      </c>
      <c r="AH211" s="39">
        <v>76</v>
      </c>
      <c r="AI211" s="39">
        <v>76</v>
      </c>
      <c r="AJ211" s="39">
        <v>0</v>
      </c>
      <c r="AK211" s="39"/>
      <c r="AL211" s="39"/>
      <c r="AM211" s="39"/>
      <c r="AN211" s="39"/>
    </row>
    <row r="212" s="1" customFormat="1" ht="28.05" customHeight="1" spans="1:40">
      <c r="A212" s="11">
        <v>206</v>
      </c>
      <c r="B212" s="12" t="s">
        <v>1500</v>
      </c>
      <c r="C212" s="12" t="s">
        <v>1613</v>
      </c>
      <c r="D212" s="12" t="s">
        <v>1348</v>
      </c>
      <c r="E212" s="12" t="s">
        <v>1493</v>
      </c>
      <c r="F212" s="12" t="s">
        <v>1493</v>
      </c>
      <c r="G212" s="12" t="s">
        <v>1493</v>
      </c>
      <c r="H212" s="12" t="s">
        <v>1368</v>
      </c>
      <c r="I212" s="12" t="s">
        <v>1713</v>
      </c>
      <c r="J212" s="19">
        <v>482</v>
      </c>
      <c r="K212" s="12">
        <v>2023.04</v>
      </c>
      <c r="L212" s="12">
        <v>2023.09</v>
      </c>
      <c r="M212" s="12" t="s">
        <v>1449</v>
      </c>
      <c r="N212" s="12" t="s">
        <v>1714</v>
      </c>
      <c r="O212" s="12" t="s">
        <v>1715</v>
      </c>
      <c r="P212" s="20" t="s">
        <v>1356</v>
      </c>
      <c r="Q212" s="12"/>
      <c r="R212" s="12"/>
      <c r="S212" s="12"/>
      <c r="T212" s="12"/>
      <c r="U212" s="12">
        <v>482</v>
      </c>
      <c r="V212" s="12"/>
      <c r="W212" s="12"/>
      <c r="X212" s="12"/>
      <c r="Y212" s="11">
        <v>482</v>
      </c>
      <c r="Z212" s="11">
        <v>0</v>
      </c>
      <c r="AA212" s="11">
        <v>482</v>
      </c>
      <c r="AB212" s="37"/>
      <c r="AC212" s="38">
        <v>1</v>
      </c>
      <c r="AD212" s="12"/>
      <c r="AE212" s="39"/>
      <c r="AF212" s="39"/>
      <c r="AG212" s="39" t="s">
        <v>1339</v>
      </c>
      <c r="AH212" s="39">
        <v>482</v>
      </c>
      <c r="AI212" s="39">
        <v>482</v>
      </c>
      <c r="AJ212" s="39">
        <v>0</v>
      </c>
      <c r="AK212" s="39"/>
      <c r="AL212" s="39"/>
      <c r="AM212" s="39"/>
      <c r="AN212" s="39"/>
    </row>
    <row r="213" s="1" customFormat="1" ht="28.05" customHeight="1" spans="1:40">
      <c r="A213" s="11">
        <v>207</v>
      </c>
      <c r="B213" s="12" t="s">
        <v>1500</v>
      </c>
      <c r="C213" s="12" t="s">
        <v>1613</v>
      </c>
      <c r="D213" s="12" t="s">
        <v>1348</v>
      </c>
      <c r="E213" s="12" t="s">
        <v>1493</v>
      </c>
      <c r="F213" s="12" t="s">
        <v>1493</v>
      </c>
      <c r="G213" s="12" t="s">
        <v>1493</v>
      </c>
      <c r="H213" s="12" t="s">
        <v>1368</v>
      </c>
      <c r="I213" s="12" t="s">
        <v>1716</v>
      </c>
      <c r="J213" s="19">
        <v>400</v>
      </c>
      <c r="K213" s="12">
        <v>2023.04</v>
      </c>
      <c r="L213" s="12">
        <v>2023.09</v>
      </c>
      <c r="M213" s="12" t="s">
        <v>1449</v>
      </c>
      <c r="N213" s="12" t="s">
        <v>1711</v>
      </c>
      <c r="O213" s="12" t="s">
        <v>1712</v>
      </c>
      <c r="P213" s="20" t="s">
        <v>1356</v>
      </c>
      <c r="Q213" s="12"/>
      <c r="R213" s="12"/>
      <c r="S213" s="12"/>
      <c r="T213" s="12"/>
      <c r="U213" s="12">
        <v>400</v>
      </c>
      <c r="V213" s="12"/>
      <c r="W213" s="12"/>
      <c r="X213" s="12"/>
      <c r="Y213" s="11">
        <v>400</v>
      </c>
      <c r="Z213" s="11">
        <v>0</v>
      </c>
      <c r="AA213" s="11">
        <v>400</v>
      </c>
      <c r="AB213" s="37"/>
      <c r="AC213" s="38">
        <v>1</v>
      </c>
      <c r="AD213" s="12"/>
      <c r="AE213" s="39"/>
      <c r="AF213" s="39"/>
      <c r="AG213" s="39" t="s">
        <v>1339</v>
      </c>
      <c r="AH213" s="39">
        <v>400</v>
      </c>
      <c r="AI213" s="39">
        <v>400</v>
      </c>
      <c r="AJ213" s="39">
        <v>0</v>
      </c>
      <c r="AK213" s="39"/>
      <c r="AL213" s="39"/>
      <c r="AM213" s="39"/>
      <c r="AN213" s="39"/>
    </row>
    <row r="214" s="1" customFormat="1" ht="28.05" customHeight="1" spans="1:40">
      <c r="A214" s="11">
        <v>208</v>
      </c>
      <c r="B214" s="12" t="s">
        <v>1500</v>
      </c>
      <c r="C214" s="12" t="s">
        <v>1613</v>
      </c>
      <c r="D214" s="12" t="s">
        <v>1348</v>
      </c>
      <c r="E214" s="12" t="s">
        <v>1493</v>
      </c>
      <c r="F214" s="12" t="s">
        <v>1493</v>
      </c>
      <c r="G214" s="12" t="s">
        <v>1493</v>
      </c>
      <c r="H214" s="12" t="s">
        <v>1368</v>
      </c>
      <c r="I214" s="12" t="s">
        <v>1717</v>
      </c>
      <c r="J214" s="19">
        <v>200</v>
      </c>
      <c r="K214" s="12">
        <v>2023.04</v>
      </c>
      <c r="L214" s="12">
        <v>2023.09</v>
      </c>
      <c r="M214" s="12" t="s">
        <v>1449</v>
      </c>
      <c r="N214" s="12" t="s">
        <v>1450</v>
      </c>
      <c r="O214" s="12" t="s">
        <v>1451</v>
      </c>
      <c r="P214" s="20" t="s">
        <v>1356</v>
      </c>
      <c r="Q214" s="12"/>
      <c r="R214" s="12"/>
      <c r="S214" s="12"/>
      <c r="T214" s="12"/>
      <c r="U214" s="12">
        <v>200</v>
      </c>
      <c r="V214" s="12"/>
      <c r="W214" s="12"/>
      <c r="X214" s="12"/>
      <c r="Y214" s="11">
        <v>200</v>
      </c>
      <c r="Z214" s="11">
        <v>0</v>
      </c>
      <c r="AA214" s="11">
        <v>200</v>
      </c>
      <c r="AB214" s="37"/>
      <c r="AC214" s="38">
        <v>1</v>
      </c>
      <c r="AD214" s="12"/>
      <c r="AE214" s="39"/>
      <c r="AF214" s="39"/>
      <c r="AG214" s="39" t="s">
        <v>1339</v>
      </c>
      <c r="AH214" s="39">
        <v>200</v>
      </c>
      <c r="AI214" s="39">
        <v>200</v>
      </c>
      <c r="AJ214" s="39">
        <v>0</v>
      </c>
      <c r="AK214" s="39"/>
      <c r="AL214" s="39"/>
      <c r="AM214" s="39"/>
      <c r="AN214" s="39"/>
    </row>
    <row r="215" s="1" customFormat="1" ht="28.05" customHeight="1" spans="1:40">
      <c r="A215" s="11">
        <v>209</v>
      </c>
      <c r="B215" s="12" t="s">
        <v>1500</v>
      </c>
      <c r="C215" s="12" t="s">
        <v>1613</v>
      </c>
      <c r="D215" s="12" t="s">
        <v>1348</v>
      </c>
      <c r="E215" s="12" t="s">
        <v>1493</v>
      </c>
      <c r="F215" s="12" t="s">
        <v>1493</v>
      </c>
      <c r="G215" s="12" t="s">
        <v>1493</v>
      </c>
      <c r="H215" s="12" t="s">
        <v>1368</v>
      </c>
      <c r="I215" s="12" t="s">
        <v>1718</v>
      </c>
      <c r="J215" s="19">
        <v>588</v>
      </c>
      <c r="K215" s="12">
        <v>2023.04</v>
      </c>
      <c r="L215" s="12">
        <v>2023.09</v>
      </c>
      <c r="M215" s="12" t="s">
        <v>1449</v>
      </c>
      <c r="N215" s="12" t="s">
        <v>1587</v>
      </c>
      <c r="O215" s="12" t="s">
        <v>1375</v>
      </c>
      <c r="P215" s="20" t="s">
        <v>1356</v>
      </c>
      <c r="Q215" s="12"/>
      <c r="R215" s="12"/>
      <c r="S215" s="12"/>
      <c r="T215" s="12"/>
      <c r="U215" s="12">
        <v>588</v>
      </c>
      <c r="V215" s="12"/>
      <c r="W215" s="12"/>
      <c r="X215" s="12"/>
      <c r="Y215" s="11">
        <v>588</v>
      </c>
      <c r="Z215" s="11">
        <v>0</v>
      </c>
      <c r="AA215" s="11">
        <v>588</v>
      </c>
      <c r="AB215" s="37"/>
      <c r="AC215" s="38">
        <v>1</v>
      </c>
      <c r="AD215" s="12"/>
      <c r="AE215" s="39"/>
      <c r="AF215" s="39"/>
      <c r="AG215" s="39" t="s">
        <v>1339</v>
      </c>
      <c r="AH215" s="39">
        <v>588</v>
      </c>
      <c r="AI215" s="39">
        <v>588</v>
      </c>
      <c r="AJ215" s="39">
        <v>0</v>
      </c>
      <c r="AK215" s="39"/>
      <c r="AL215" s="39"/>
      <c r="AM215" s="39"/>
      <c r="AN215" s="39"/>
    </row>
    <row r="216" s="1" customFormat="1" ht="28.05" customHeight="1" spans="1:40">
      <c r="A216" s="11">
        <v>210</v>
      </c>
      <c r="B216" s="12" t="s">
        <v>1500</v>
      </c>
      <c r="C216" s="12" t="s">
        <v>1372</v>
      </c>
      <c r="D216" s="12" t="s">
        <v>1348</v>
      </c>
      <c r="E216" s="12" t="s">
        <v>1719</v>
      </c>
      <c r="F216" s="12" t="s">
        <v>1720</v>
      </c>
      <c r="G216" s="12" t="s">
        <v>1720</v>
      </c>
      <c r="H216" s="12" t="s">
        <v>1368</v>
      </c>
      <c r="I216" s="12" t="s">
        <v>1721</v>
      </c>
      <c r="J216" s="19">
        <v>10</v>
      </c>
      <c r="K216" s="12">
        <v>2023.04</v>
      </c>
      <c r="L216" s="12">
        <v>2023.09</v>
      </c>
      <c r="M216" s="12" t="s">
        <v>1449</v>
      </c>
      <c r="N216" s="12" t="s">
        <v>1374</v>
      </c>
      <c r="O216" s="12" t="s">
        <v>1375</v>
      </c>
      <c r="P216" s="20" t="s">
        <v>1356</v>
      </c>
      <c r="Q216" s="12"/>
      <c r="R216" s="12"/>
      <c r="S216" s="12"/>
      <c r="T216" s="12"/>
      <c r="U216" s="12">
        <v>10</v>
      </c>
      <c r="V216" s="12"/>
      <c r="W216" s="12"/>
      <c r="X216" s="12"/>
      <c r="Y216" s="11">
        <v>10</v>
      </c>
      <c r="Z216" s="11">
        <v>0</v>
      </c>
      <c r="AA216" s="11">
        <v>10</v>
      </c>
      <c r="AB216" s="37"/>
      <c r="AC216" s="38">
        <v>1</v>
      </c>
      <c r="AD216" s="12"/>
      <c r="AE216" s="39"/>
      <c r="AF216" s="39"/>
      <c r="AG216" s="39" t="s">
        <v>1339</v>
      </c>
      <c r="AH216" s="39">
        <v>10</v>
      </c>
      <c r="AI216" s="39">
        <v>10</v>
      </c>
      <c r="AJ216" s="39">
        <v>0</v>
      </c>
      <c r="AK216" s="39"/>
      <c r="AL216" s="39"/>
      <c r="AM216" s="39"/>
      <c r="AN216" s="39"/>
    </row>
    <row r="217" s="1" customFormat="1" ht="28.05" customHeight="1" spans="1:40">
      <c r="A217" s="11">
        <v>211</v>
      </c>
      <c r="B217" s="12" t="s">
        <v>1500</v>
      </c>
      <c r="C217" s="12" t="s">
        <v>1372</v>
      </c>
      <c r="D217" s="12" t="s">
        <v>1348</v>
      </c>
      <c r="E217" s="12" t="s">
        <v>1719</v>
      </c>
      <c r="F217" s="12" t="s">
        <v>1722</v>
      </c>
      <c r="G217" s="12" t="s">
        <v>1722</v>
      </c>
      <c r="H217" s="12" t="s">
        <v>1368</v>
      </c>
      <c r="I217" s="12" t="s">
        <v>1723</v>
      </c>
      <c r="J217" s="19">
        <v>10</v>
      </c>
      <c r="K217" s="12">
        <v>2023.04</v>
      </c>
      <c r="L217" s="12">
        <v>2023.09</v>
      </c>
      <c r="M217" s="12" t="s">
        <v>1449</v>
      </c>
      <c r="N217" s="12" t="s">
        <v>1374</v>
      </c>
      <c r="O217" s="12" t="s">
        <v>1375</v>
      </c>
      <c r="P217" s="20" t="s">
        <v>1356</v>
      </c>
      <c r="Q217" s="12"/>
      <c r="R217" s="12"/>
      <c r="S217" s="12"/>
      <c r="T217" s="12"/>
      <c r="U217" s="12">
        <v>10</v>
      </c>
      <c r="V217" s="12"/>
      <c r="W217" s="12"/>
      <c r="X217" s="12"/>
      <c r="Y217" s="11">
        <v>10</v>
      </c>
      <c r="Z217" s="11">
        <v>0</v>
      </c>
      <c r="AA217" s="11">
        <v>10</v>
      </c>
      <c r="AB217" s="37"/>
      <c r="AC217" s="38">
        <v>1</v>
      </c>
      <c r="AD217" s="12"/>
      <c r="AE217" s="39"/>
      <c r="AF217" s="39"/>
      <c r="AG217" s="39" t="s">
        <v>1339</v>
      </c>
      <c r="AH217" s="39">
        <v>10</v>
      </c>
      <c r="AI217" s="39">
        <v>10</v>
      </c>
      <c r="AJ217" s="39">
        <v>0</v>
      </c>
      <c r="AK217" s="39"/>
      <c r="AL217" s="39"/>
      <c r="AM217" s="39"/>
      <c r="AN217" s="39"/>
    </row>
    <row r="218" s="1" customFormat="1" ht="28.05" customHeight="1" spans="1:40">
      <c r="A218" s="11">
        <v>212</v>
      </c>
      <c r="B218" s="12" t="s">
        <v>1500</v>
      </c>
      <c r="C218" s="12" t="s">
        <v>1372</v>
      </c>
      <c r="D218" s="12" t="s">
        <v>1348</v>
      </c>
      <c r="E218" s="12" t="s">
        <v>1719</v>
      </c>
      <c r="F218" s="12" t="s">
        <v>1724</v>
      </c>
      <c r="G218" s="12" t="s">
        <v>1724</v>
      </c>
      <c r="H218" s="12" t="s">
        <v>1368</v>
      </c>
      <c r="I218" s="12" t="s">
        <v>1725</v>
      </c>
      <c r="J218" s="19">
        <v>10</v>
      </c>
      <c r="K218" s="12">
        <v>2023.04</v>
      </c>
      <c r="L218" s="12">
        <v>2023.09</v>
      </c>
      <c r="M218" s="12" t="s">
        <v>1449</v>
      </c>
      <c r="N218" s="12" t="s">
        <v>1374</v>
      </c>
      <c r="O218" s="12" t="s">
        <v>1375</v>
      </c>
      <c r="P218" s="20" t="s">
        <v>1356</v>
      </c>
      <c r="Q218" s="12"/>
      <c r="R218" s="12"/>
      <c r="S218" s="12"/>
      <c r="T218" s="12"/>
      <c r="U218" s="12">
        <v>10</v>
      </c>
      <c r="V218" s="12"/>
      <c r="W218" s="12"/>
      <c r="X218" s="12"/>
      <c r="Y218" s="11">
        <v>10</v>
      </c>
      <c r="Z218" s="11">
        <v>0</v>
      </c>
      <c r="AA218" s="11">
        <v>10</v>
      </c>
      <c r="AB218" s="37"/>
      <c r="AC218" s="38">
        <v>1</v>
      </c>
      <c r="AD218" s="12"/>
      <c r="AE218" s="39"/>
      <c r="AF218" s="39"/>
      <c r="AG218" s="39" t="s">
        <v>1339</v>
      </c>
      <c r="AH218" s="39">
        <v>10</v>
      </c>
      <c r="AI218" s="39">
        <v>10</v>
      </c>
      <c r="AJ218" s="39">
        <v>0</v>
      </c>
      <c r="AK218" s="39"/>
      <c r="AL218" s="39"/>
      <c r="AM218" s="39"/>
      <c r="AN218" s="39"/>
    </row>
    <row r="219" s="1" customFormat="1" ht="28.05" customHeight="1" spans="1:40">
      <c r="A219" s="11">
        <v>213</v>
      </c>
      <c r="B219" s="12" t="s">
        <v>1500</v>
      </c>
      <c r="C219" s="12" t="s">
        <v>1372</v>
      </c>
      <c r="D219" s="12" t="s">
        <v>1348</v>
      </c>
      <c r="E219" s="12" t="s">
        <v>1719</v>
      </c>
      <c r="F219" s="12" t="s">
        <v>1547</v>
      </c>
      <c r="G219" s="12" t="s">
        <v>1547</v>
      </c>
      <c r="H219" s="12" t="s">
        <v>1368</v>
      </c>
      <c r="I219" s="12" t="s">
        <v>1726</v>
      </c>
      <c r="J219" s="19">
        <v>10</v>
      </c>
      <c r="K219" s="12">
        <v>2023.04</v>
      </c>
      <c r="L219" s="12">
        <v>2023.09</v>
      </c>
      <c r="M219" s="12" t="s">
        <v>1449</v>
      </c>
      <c r="N219" s="12" t="s">
        <v>1374</v>
      </c>
      <c r="O219" s="12" t="s">
        <v>1375</v>
      </c>
      <c r="P219" s="20" t="s">
        <v>1356</v>
      </c>
      <c r="Q219" s="12"/>
      <c r="R219" s="12"/>
      <c r="S219" s="12"/>
      <c r="T219" s="12"/>
      <c r="U219" s="12">
        <v>10</v>
      </c>
      <c r="V219" s="12"/>
      <c r="W219" s="12"/>
      <c r="X219" s="12"/>
      <c r="Y219" s="11">
        <v>10</v>
      </c>
      <c r="Z219" s="11">
        <v>0</v>
      </c>
      <c r="AA219" s="11">
        <v>10</v>
      </c>
      <c r="AB219" s="37"/>
      <c r="AC219" s="38">
        <v>1</v>
      </c>
      <c r="AD219" s="12"/>
      <c r="AE219" s="39"/>
      <c r="AF219" s="39"/>
      <c r="AG219" s="39" t="s">
        <v>1339</v>
      </c>
      <c r="AH219" s="39">
        <v>10</v>
      </c>
      <c r="AI219" s="39">
        <v>10</v>
      </c>
      <c r="AJ219" s="39">
        <v>0</v>
      </c>
      <c r="AK219" s="39"/>
      <c r="AL219" s="39"/>
      <c r="AM219" s="39"/>
      <c r="AN219" s="39"/>
    </row>
    <row r="220" s="1" customFormat="1" ht="28.05" customHeight="1" spans="1:40">
      <c r="A220" s="11">
        <v>214</v>
      </c>
      <c r="B220" s="12" t="s">
        <v>1500</v>
      </c>
      <c r="C220" s="12" t="s">
        <v>1372</v>
      </c>
      <c r="D220" s="12" t="s">
        <v>1348</v>
      </c>
      <c r="E220" s="12" t="s">
        <v>1719</v>
      </c>
      <c r="F220" s="12" t="s">
        <v>1581</v>
      </c>
      <c r="G220" s="12" t="s">
        <v>1581</v>
      </c>
      <c r="H220" s="12" t="s">
        <v>1368</v>
      </c>
      <c r="I220" s="12" t="s">
        <v>1727</v>
      </c>
      <c r="J220" s="19">
        <v>10</v>
      </c>
      <c r="K220" s="12">
        <v>2023.04</v>
      </c>
      <c r="L220" s="12">
        <v>2023.09</v>
      </c>
      <c r="M220" s="12" t="s">
        <v>1449</v>
      </c>
      <c r="N220" s="12" t="s">
        <v>1374</v>
      </c>
      <c r="O220" s="12" t="s">
        <v>1375</v>
      </c>
      <c r="P220" s="20" t="s">
        <v>1356</v>
      </c>
      <c r="Q220" s="12"/>
      <c r="R220" s="12"/>
      <c r="S220" s="12"/>
      <c r="T220" s="12"/>
      <c r="U220" s="12">
        <v>10</v>
      </c>
      <c r="V220" s="12"/>
      <c r="W220" s="12"/>
      <c r="X220" s="12"/>
      <c r="Y220" s="11">
        <v>10</v>
      </c>
      <c r="Z220" s="11">
        <v>0</v>
      </c>
      <c r="AA220" s="11">
        <v>10</v>
      </c>
      <c r="AB220" s="37"/>
      <c r="AC220" s="38">
        <v>1</v>
      </c>
      <c r="AD220" s="12"/>
      <c r="AE220" s="39"/>
      <c r="AF220" s="39"/>
      <c r="AG220" s="39" t="s">
        <v>1339</v>
      </c>
      <c r="AH220" s="39">
        <v>10</v>
      </c>
      <c r="AI220" s="39">
        <v>10</v>
      </c>
      <c r="AJ220" s="39">
        <v>0</v>
      </c>
      <c r="AK220" s="39"/>
      <c r="AL220" s="39"/>
      <c r="AM220" s="39"/>
      <c r="AN220" s="39"/>
    </row>
    <row r="221" s="1" customFormat="1" ht="28.05" customHeight="1" spans="1:40">
      <c r="A221" s="11">
        <v>215</v>
      </c>
      <c r="B221" s="12" t="s">
        <v>1500</v>
      </c>
      <c r="C221" s="12" t="s">
        <v>1372</v>
      </c>
      <c r="D221" s="12" t="s">
        <v>1348</v>
      </c>
      <c r="E221" s="12" t="s">
        <v>1719</v>
      </c>
      <c r="F221" s="12" t="s">
        <v>1544</v>
      </c>
      <c r="G221" s="12" t="s">
        <v>1544</v>
      </c>
      <c r="H221" s="12" t="s">
        <v>1368</v>
      </c>
      <c r="I221" s="12" t="s">
        <v>1728</v>
      </c>
      <c r="J221" s="19">
        <v>10</v>
      </c>
      <c r="K221" s="12">
        <v>2023.04</v>
      </c>
      <c r="L221" s="12">
        <v>2023.09</v>
      </c>
      <c r="M221" s="12" t="s">
        <v>1449</v>
      </c>
      <c r="N221" s="12" t="s">
        <v>1374</v>
      </c>
      <c r="O221" s="12" t="s">
        <v>1375</v>
      </c>
      <c r="P221" s="20" t="s">
        <v>1356</v>
      </c>
      <c r="Q221" s="12"/>
      <c r="R221" s="12"/>
      <c r="S221" s="12"/>
      <c r="T221" s="12"/>
      <c r="U221" s="12">
        <v>10</v>
      </c>
      <c r="V221" s="12"/>
      <c r="W221" s="12"/>
      <c r="X221" s="12"/>
      <c r="Y221" s="11">
        <v>10</v>
      </c>
      <c r="Z221" s="11">
        <v>0</v>
      </c>
      <c r="AA221" s="11">
        <v>10</v>
      </c>
      <c r="AB221" s="37"/>
      <c r="AC221" s="38">
        <v>1</v>
      </c>
      <c r="AD221" s="12"/>
      <c r="AE221" s="39"/>
      <c r="AF221" s="39"/>
      <c r="AG221" s="39" t="s">
        <v>1339</v>
      </c>
      <c r="AH221" s="39">
        <v>10</v>
      </c>
      <c r="AI221" s="39">
        <v>10</v>
      </c>
      <c r="AJ221" s="39">
        <v>0</v>
      </c>
      <c r="AK221" s="39"/>
      <c r="AL221" s="39"/>
      <c r="AM221" s="39"/>
      <c r="AN221" s="39"/>
    </row>
    <row r="222" s="1" customFormat="1" ht="28.05" customHeight="1" spans="1:40">
      <c r="A222" s="11">
        <v>216</v>
      </c>
      <c r="B222" s="12" t="s">
        <v>1500</v>
      </c>
      <c r="C222" s="12" t="s">
        <v>1372</v>
      </c>
      <c r="D222" s="12" t="s">
        <v>1348</v>
      </c>
      <c r="E222" s="12" t="s">
        <v>1719</v>
      </c>
      <c r="F222" s="12" t="s">
        <v>1545</v>
      </c>
      <c r="G222" s="12" t="s">
        <v>1545</v>
      </c>
      <c r="H222" s="12" t="s">
        <v>1368</v>
      </c>
      <c r="I222" s="12" t="s">
        <v>1729</v>
      </c>
      <c r="J222" s="19">
        <v>10</v>
      </c>
      <c r="K222" s="12">
        <v>2023.04</v>
      </c>
      <c r="L222" s="12">
        <v>2023.09</v>
      </c>
      <c r="M222" s="12" t="s">
        <v>1449</v>
      </c>
      <c r="N222" s="12" t="s">
        <v>1374</v>
      </c>
      <c r="O222" s="12" t="s">
        <v>1375</v>
      </c>
      <c r="P222" s="20" t="s">
        <v>1356</v>
      </c>
      <c r="Q222" s="12"/>
      <c r="R222" s="12"/>
      <c r="S222" s="12"/>
      <c r="T222" s="12"/>
      <c r="U222" s="12">
        <v>10</v>
      </c>
      <c r="V222" s="12"/>
      <c r="W222" s="12"/>
      <c r="X222" s="12"/>
      <c r="Y222" s="11">
        <v>10</v>
      </c>
      <c r="Z222" s="11">
        <v>0</v>
      </c>
      <c r="AA222" s="11">
        <v>10</v>
      </c>
      <c r="AB222" s="37"/>
      <c r="AC222" s="38">
        <v>1</v>
      </c>
      <c r="AD222" s="12"/>
      <c r="AE222" s="39"/>
      <c r="AF222" s="39"/>
      <c r="AG222" s="39" t="s">
        <v>1339</v>
      </c>
      <c r="AH222" s="39">
        <v>10</v>
      </c>
      <c r="AI222" s="39">
        <v>10</v>
      </c>
      <c r="AJ222" s="39">
        <v>0</v>
      </c>
      <c r="AK222" s="39"/>
      <c r="AL222" s="39"/>
      <c r="AM222" s="39"/>
      <c r="AN222" s="39"/>
    </row>
    <row r="223" s="1" customFormat="1" ht="28.05" customHeight="1" spans="1:40">
      <c r="A223" s="11">
        <v>217</v>
      </c>
      <c r="B223" s="12" t="s">
        <v>1604</v>
      </c>
      <c r="C223" s="12" t="s">
        <v>1525</v>
      </c>
      <c r="D223" s="12" t="s">
        <v>1348</v>
      </c>
      <c r="E223" s="12" t="s">
        <v>1493</v>
      </c>
      <c r="F223" s="12" t="s">
        <v>1592</v>
      </c>
      <c r="G223" s="12" t="s">
        <v>1592</v>
      </c>
      <c r="H223" s="12" t="s">
        <v>1351</v>
      </c>
      <c r="I223" s="12" t="s">
        <v>1730</v>
      </c>
      <c r="J223" s="19">
        <v>80.97975</v>
      </c>
      <c r="K223" s="12">
        <v>2023.05</v>
      </c>
      <c r="L223" s="12">
        <v>2023.09</v>
      </c>
      <c r="M223" s="12" t="s">
        <v>1523</v>
      </c>
      <c r="N223" s="12" t="s">
        <v>1612</v>
      </c>
      <c r="O223" s="12" t="s">
        <v>1375</v>
      </c>
      <c r="P223" s="20" t="s">
        <v>1356</v>
      </c>
      <c r="Q223" s="12">
        <v>80.97975</v>
      </c>
      <c r="R223" s="12"/>
      <c r="S223" s="12"/>
      <c r="T223" s="12"/>
      <c r="U223" s="12"/>
      <c r="V223" s="12"/>
      <c r="W223" s="12"/>
      <c r="X223" s="12"/>
      <c r="Y223" s="11">
        <v>80.97975</v>
      </c>
      <c r="Z223" s="11">
        <v>80.97975</v>
      </c>
      <c r="AA223" s="11">
        <v>0</v>
      </c>
      <c r="AB223" s="37">
        <v>1</v>
      </c>
      <c r="AC223" s="38"/>
      <c r="AD223" s="12"/>
      <c r="AE223" s="39"/>
      <c r="AF223" s="39"/>
      <c r="AG223" s="39" t="s">
        <v>1339</v>
      </c>
      <c r="AH223" s="39">
        <v>80.97975</v>
      </c>
      <c r="AI223" s="39">
        <v>80.97975</v>
      </c>
      <c r="AJ223" s="39">
        <v>0</v>
      </c>
      <c r="AK223" s="39"/>
      <c r="AL223" s="39"/>
      <c r="AM223" s="39"/>
      <c r="AN223" s="39"/>
    </row>
    <row r="224" s="1" customFormat="1" ht="28.05" customHeight="1" spans="1:40">
      <c r="A224" s="11">
        <v>218</v>
      </c>
      <c r="B224" s="12" t="s">
        <v>1604</v>
      </c>
      <c r="C224" s="12" t="s">
        <v>1525</v>
      </c>
      <c r="D224" s="12" t="s">
        <v>1348</v>
      </c>
      <c r="E224" s="12" t="s">
        <v>1493</v>
      </c>
      <c r="F224" s="12" t="s">
        <v>1731</v>
      </c>
      <c r="G224" s="12" t="s">
        <v>1731</v>
      </c>
      <c r="H224" s="12" t="s">
        <v>1351</v>
      </c>
      <c r="I224" s="12" t="s">
        <v>1732</v>
      </c>
      <c r="J224" s="19">
        <v>90</v>
      </c>
      <c r="K224" s="12">
        <v>2023.05</v>
      </c>
      <c r="L224" s="12">
        <v>2023.09</v>
      </c>
      <c r="M224" s="12" t="s">
        <v>1524</v>
      </c>
      <c r="N224" s="12" t="s">
        <v>1374</v>
      </c>
      <c r="O224" s="12" t="s">
        <v>1375</v>
      </c>
      <c r="P224" s="20" t="s">
        <v>1356</v>
      </c>
      <c r="Q224" s="12">
        <v>90</v>
      </c>
      <c r="R224" s="12"/>
      <c r="S224" s="12"/>
      <c r="T224" s="12"/>
      <c r="U224" s="12"/>
      <c r="V224" s="12"/>
      <c r="W224" s="12"/>
      <c r="X224" s="12"/>
      <c r="Y224" s="11">
        <v>90</v>
      </c>
      <c r="Z224" s="11">
        <v>90</v>
      </c>
      <c r="AA224" s="11">
        <v>0</v>
      </c>
      <c r="AB224" s="37">
        <v>1</v>
      </c>
      <c r="AC224" s="38"/>
      <c r="AD224" s="12"/>
      <c r="AE224" s="39"/>
      <c r="AF224" s="39"/>
      <c r="AG224" s="39" t="s">
        <v>1339</v>
      </c>
      <c r="AH224" s="39">
        <v>90</v>
      </c>
      <c r="AI224" s="39">
        <v>90</v>
      </c>
      <c r="AJ224" s="39">
        <v>0</v>
      </c>
      <c r="AK224" s="39"/>
      <c r="AL224" s="39"/>
      <c r="AM224" s="39"/>
      <c r="AN224" s="39"/>
    </row>
    <row r="225" s="1" customFormat="1" ht="28.05" customHeight="1" spans="1:40">
      <c r="A225" s="11">
        <v>219</v>
      </c>
      <c r="B225" s="12" t="s">
        <v>1733</v>
      </c>
      <c r="C225" s="12" t="s">
        <v>1482</v>
      </c>
      <c r="D225" s="12" t="s">
        <v>1348</v>
      </c>
      <c r="E225" s="12" t="s">
        <v>1534</v>
      </c>
      <c r="F225" s="12" t="s">
        <v>1535</v>
      </c>
      <c r="G225" s="12" t="s">
        <v>1535</v>
      </c>
      <c r="H225" s="12" t="s">
        <v>1351</v>
      </c>
      <c r="I225" s="12" t="s">
        <v>1734</v>
      </c>
      <c r="J225" s="19">
        <v>50</v>
      </c>
      <c r="K225" s="12">
        <v>2023.05</v>
      </c>
      <c r="L225" s="12">
        <v>2023.09</v>
      </c>
      <c r="M225" s="12" t="s">
        <v>1735</v>
      </c>
      <c r="N225" s="12" t="s">
        <v>1377</v>
      </c>
      <c r="O225" s="12" t="s">
        <v>1378</v>
      </c>
      <c r="P225" s="20" t="s">
        <v>1387</v>
      </c>
      <c r="Q225" s="12">
        <v>50</v>
      </c>
      <c r="R225" s="12"/>
      <c r="S225" s="12"/>
      <c r="T225" s="12"/>
      <c r="U225" s="12"/>
      <c r="V225" s="12"/>
      <c r="W225" s="12"/>
      <c r="X225" s="12"/>
      <c r="Y225" s="11">
        <v>50</v>
      </c>
      <c r="Z225" s="11">
        <v>50</v>
      </c>
      <c r="AA225" s="11">
        <v>0</v>
      </c>
      <c r="AB225" s="37">
        <v>1</v>
      </c>
      <c r="AC225" s="38"/>
      <c r="AD225" s="12"/>
      <c r="AE225" s="39"/>
      <c r="AF225" s="39"/>
      <c r="AG225" s="39" t="s">
        <v>1339</v>
      </c>
      <c r="AH225" s="39">
        <v>50</v>
      </c>
      <c r="AI225" s="39">
        <v>50</v>
      </c>
      <c r="AJ225" s="39">
        <v>0</v>
      </c>
      <c r="AK225" s="39"/>
      <c r="AL225" s="39"/>
      <c r="AM225" s="39"/>
      <c r="AN225" s="39"/>
    </row>
    <row r="226" s="1" customFormat="1" ht="28.05" customHeight="1" spans="1:40">
      <c r="A226" s="11">
        <v>220</v>
      </c>
      <c r="B226" s="12" t="s">
        <v>1733</v>
      </c>
      <c r="C226" s="12" t="s">
        <v>1482</v>
      </c>
      <c r="D226" s="12" t="s">
        <v>1348</v>
      </c>
      <c r="E226" s="12" t="s">
        <v>1598</v>
      </c>
      <c r="F226" s="12" t="s">
        <v>1736</v>
      </c>
      <c r="G226" s="12" t="s">
        <v>1736</v>
      </c>
      <c r="H226" s="12" t="s">
        <v>1351</v>
      </c>
      <c r="I226" s="12" t="s">
        <v>1737</v>
      </c>
      <c r="J226" s="19">
        <v>50</v>
      </c>
      <c r="K226" s="12">
        <v>2023.05</v>
      </c>
      <c r="L226" s="12">
        <v>2023.09</v>
      </c>
      <c r="M226" s="12" t="s">
        <v>1735</v>
      </c>
      <c r="N226" s="12" t="s">
        <v>1374</v>
      </c>
      <c r="O226" s="12" t="s">
        <v>1375</v>
      </c>
      <c r="P226" s="20" t="s">
        <v>1356</v>
      </c>
      <c r="Q226" s="12">
        <v>50</v>
      </c>
      <c r="R226" s="12"/>
      <c r="S226" s="12"/>
      <c r="T226" s="12"/>
      <c r="U226" s="12"/>
      <c r="V226" s="12"/>
      <c r="W226" s="12"/>
      <c r="X226" s="12"/>
      <c r="Y226" s="11">
        <v>50</v>
      </c>
      <c r="Z226" s="11">
        <v>50</v>
      </c>
      <c r="AA226" s="11">
        <v>0</v>
      </c>
      <c r="AB226" s="37">
        <v>1</v>
      </c>
      <c r="AC226" s="38"/>
      <c r="AD226" s="12"/>
      <c r="AE226" s="39"/>
      <c r="AF226" s="39"/>
      <c r="AG226" s="39" t="s">
        <v>1339</v>
      </c>
      <c r="AH226" s="39">
        <v>50</v>
      </c>
      <c r="AI226" s="39">
        <v>50</v>
      </c>
      <c r="AJ226" s="39">
        <v>0</v>
      </c>
      <c r="AK226" s="39"/>
      <c r="AL226" s="39"/>
      <c r="AM226" s="39"/>
      <c r="AN226" s="39"/>
    </row>
    <row r="227" s="1" customFormat="1" ht="28.05" customHeight="1" spans="1:40">
      <c r="A227" s="11">
        <v>221</v>
      </c>
      <c r="B227" s="12" t="s">
        <v>1733</v>
      </c>
      <c r="C227" s="12" t="s">
        <v>1482</v>
      </c>
      <c r="D227" s="12" t="s">
        <v>1348</v>
      </c>
      <c r="E227" s="12" t="s">
        <v>1400</v>
      </c>
      <c r="F227" s="12" t="s">
        <v>1738</v>
      </c>
      <c r="G227" s="12" t="s">
        <v>1738</v>
      </c>
      <c r="H227" s="12" t="s">
        <v>1351</v>
      </c>
      <c r="I227" s="12" t="s">
        <v>1739</v>
      </c>
      <c r="J227" s="19">
        <v>50</v>
      </c>
      <c r="K227" s="12">
        <v>2023.05</v>
      </c>
      <c r="L227" s="12">
        <v>2023.09</v>
      </c>
      <c r="M227" s="12" t="s">
        <v>1735</v>
      </c>
      <c r="N227" s="12" t="s">
        <v>1382</v>
      </c>
      <c r="O227" s="12" t="s">
        <v>1383</v>
      </c>
      <c r="P227" s="20" t="s">
        <v>1356</v>
      </c>
      <c r="Q227" s="12">
        <v>50</v>
      </c>
      <c r="R227" s="12"/>
      <c r="S227" s="12"/>
      <c r="T227" s="12"/>
      <c r="U227" s="12"/>
      <c r="V227" s="12"/>
      <c r="W227" s="12"/>
      <c r="X227" s="12"/>
      <c r="Y227" s="11">
        <v>50</v>
      </c>
      <c r="Z227" s="11">
        <v>50</v>
      </c>
      <c r="AA227" s="11">
        <v>0</v>
      </c>
      <c r="AB227" s="37">
        <v>1</v>
      </c>
      <c r="AC227" s="38"/>
      <c r="AD227" s="12"/>
      <c r="AE227" s="39"/>
      <c r="AF227" s="39"/>
      <c r="AG227" s="39" t="s">
        <v>1339</v>
      </c>
      <c r="AH227" s="39">
        <v>50</v>
      </c>
      <c r="AI227" s="39">
        <v>50</v>
      </c>
      <c r="AJ227" s="39">
        <v>0</v>
      </c>
      <c r="AK227" s="39"/>
      <c r="AL227" s="39"/>
      <c r="AM227" s="39"/>
      <c r="AN227" s="39"/>
    </row>
    <row r="228" s="1" customFormat="1" ht="28.05" customHeight="1" spans="1:40">
      <c r="A228" s="11">
        <v>222</v>
      </c>
      <c r="B228" s="12" t="s">
        <v>1733</v>
      </c>
      <c r="C228" s="12" t="s">
        <v>1482</v>
      </c>
      <c r="D228" s="12" t="s">
        <v>1348</v>
      </c>
      <c r="E228" s="12" t="s">
        <v>1546</v>
      </c>
      <c r="F228" s="12" t="s">
        <v>1609</v>
      </c>
      <c r="G228" s="12" t="s">
        <v>1609</v>
      </c>
      <c r="H228" s="12" t="s">
        <v>1351</v>
      </c>
      <c r="I228" s="12" t="s">
        <v>1740</v>
      </c>
      <c r="J228" s="19">
        <v>50</v>
      </c>
      <c r="K228" s="12">
        <v>2023.05</v>
      </c>
      <c r="L228" s="12">
        <v>2023.09</v>
      </c>
      <c r="M228" s="12" t="s">
        <v>1735</v>
      </c>
      <c r="N228" s="12" t="s">
        <v>1520</v>
      </c>
      <c r="O228" s="12" t="s">
        <v>1521</v>
      </c>
      <c r="P228" s="20" t="s">
        <v>1387</v>
      </c>
      <c r="Q228" s="12">
        <v>50</v>
      </c>
      <c r="R228" s="12"/>
      <c r="S228" s="12"/>
      <c r="T228" s="12"/>
      <c r="U228" s="12"/>
      <c r="V228" s="12"/>
      <c r="W228" s="12"/>
      <c r="X228" s="12"/>
      <c r="Y228" s="11">
        <v>50</v>
      </c>
      <c r="Z228" s="11">
        <v>50</v>
      </c>
      <c r="AA228" s="11">
        <v>0</v>
      </c>
      <c r="AB228" s="37">
        <v>1</v>
      </c>
      <c r="AC228" s="38"/>
      <c r="AD228" s="12"/>
      <c r="AE228" s="39"/>
      <c r="AF228" s="39"/>
      <c r="AG228" s="39" t="s">
        <v>1339</v>
      </c>
      <c r="AH228" s="39">
        <v>50</v>
      </c>
      <c r="AI228" s="39">
        <v>50</v>
      </c>
      <c r="AJ228" s="39">
        <v>0</v>
      </c>
      <c r="AK228" s="39"/>
      <c r="AL228" s="39"/>
      <c r="AM228" s="39"/>
      <c r="AN228" s="39"/>
    </row>
    <row r="229" s="1" customFormat="1" ht="28.05" customHeight="1" spans="1:40">
      <c r="A229" s="11">
        <v>223</v>
      </c>
      <c r="B229" s="12" t="s">
        <v>1733</v>
      </c>
      <c r="C229" s="12" t="s">
        <v>1482</v>
      </c>
      <c r="D229" s="12" t="s">
        <v>1348</v>
      </c>
      <c r="E229" s="12" t="s">
        <v>1550</v>
      </c>
      <c r="F229" s="12" t="s">
        <v>1741</v>
      </c>
      <c r="G229" s="12" t="s">
        <v>1741</v>
      </c>
      <c r="H229" s="12" t="s">
        <v>1351</v>
      </c>
      <c r="I229" s="12" t="s">
        <v>1742</v>
      </c>
      <c r="J229" s="19">
        <v>50</v>
      </c>
      <c r="K229" s="12">
        <v>2023.05</v>
      </c>
      <c r="L229" s="12">
        <v>2023.09</v>
      </c>
      <c r="M229" s="12" t="s">
        <v>1735</v>
      </c>
      <c r="N229" s="12" t="s">
        <v>1382</v>
      </c>
      <c r="O229" s="12" t="s">
        <v>1383</v>
      </c>
      <c r="P229" s="20" t="s">
        <v>1356</v>
      </c>
      <c r="Q229" s="12">
        <v>50</v>
      </c>
      <c r="R229" s="12"/>
      <c r="S229" s="12"/>
      <c r="T229" s="12"/>
      <c r="U229" s="12"/>
      <c r="V229" s="12"/>
      <c r="W229" s="12"/>
      <c r="X229" s="12"/>
      <c r="Y229" s="11">
        <v>50</v>
      </c>
      <c r="Z229" s="11">
        <v>50</v>
      </c>
      <c r="AA229" s="11">
        <v>0</v>
      </c>
      <c r="AB229" s="37">
        <v>1</v>
      </c>
      <c r="AC229" s="38"/>
      <c r="AD229" s="12"/>
      <c r="AE229" s="39"/>
      <c r="AF229" s="39"/>
      <c r="AG229" s="39" t="s">
        <v>1339</v>
      </c>
      <c r="AH229" s="39">
        <v>50</v>
      </c>
      <c r="AI229" s="39">
        <v>50</v>
      </c>
      <c r="AJ229" s="39">
        <v>0</v>
      </c>
      <c r="AK229" s="39"/>
      <c r="AL229" s="39"/>
      <c r="AM229" s="39"/>
      <c r="AN229" s="39"/>
    </row>
    <row r="230" s="1" customFormat="1" ht="28.05" customHeight="1" spans="1:40">
      <c r="A230" s="11">
        <v>224</v>
      </c>
      <c r="B230" s="12" t="s">
        <v>1733</v>
      </c>
      <c r="C230" s="12" t="s">
        <v>1482</v>
      </c>
      <c r="D230" s="12" t="s">
        <v>1348</v>
      </c>
      <c r="E230" s="12" t="s">
        <v>1400</v>
      </c>
      <c r="F230" s="12" t="s">
        <v>1743</v>
      </c>
      <c r="G230" s="12" t="s">
        <v>1743</v>
      </c>
      <c r="H230" s="12" t="s">
        <v>1351</v>
      </c>
      <c r="I230" s="12" t="s">
        <v>1744</v>
      </c>
      <c r="J230" s="19">
        <v>50</v>
      </c>
      <c r="K230" s="12">
        <v>2023.05</v>
      </c>
      <c r="L230" s="12">
        <v>2023.09</v>
      </c>
      <c r="M230" s="12" t="s">
        <v>1735</v>
      </c>
      <c r="N230" s="12" t="s">
        <v>1377</v>
      </c>
      <c r="O230" s="12" t="s">
        <v>1378</v>
      </c>
      <c r="P230" s="20" t="s">
        <v>1356</v>
      </c>
      <c r="Q230" s="12">
        <v>50</v>
      </c>
      <c r="R230" s="12"/>
      <c r="S230" s="12"/>
      <c r="T230" s="12"/>
      <c r="U230" s="12"/>
      <c r="V230" s="12"/>
      <c r="W230" s="12"/>
      <c r="X230" s="12"/>
      <c r="Y230" s="11">
        <v>50</v>
      </c>
      <c r="Z230" s="11">
        <v>50</v>
      </c>
      <c r="AA230" s="11">
        <v>0</v>
      </c>
      <c r="AB230" s="37">
        <v>1</v>
      </c>
      <c r="AC230" s="38"/>
      <c r="AD230" s="12"/>
      <c r="AE230" s="39"/>
      <c r="AF230" s="39"/>
      <c r="AG230" s="39" t="s">
        <v>1339</v>
      </c>
      <c r="AH230" s="39">
        <v>50</v>
      </c>
      <c r="AI230" s="39">
        <v>50</v>
      </c>
      <c r="AJ230" s="39">
        <v>0</v>
      </c>
      <c r="AK230" s="39"/>
      <c r="AL230" s="39"/>
      <c r="AM230" s="39"/>
      <c r="AN230" s="39"/>
    </row>
    <row r="231" s="1" customFormat="1" ht="28.05" customHeight="1" spans="1:40">
      <c r="A231" s="11">
        <v>225</v>
      </c>
      <c r="B231" s="12" t="s">
        <v>1733</v>
      </c>
      <c r="C231" s="12" t="s">
        <v>1482</v>
      </c>
      <c r="D231" s="12" t="s">
        <v>1348</v>
      </c>
      <c r="E231" s="12" t="s">
        <v>1407</v>
      </c>
      <c r="F231" s="12" t="s">
        <v>1745</v>
      </c>
      <c r="G231" s="12" t="s">
        <v>1745</v>
      </c>
      <c r="H231" s="12" t="s">
        <v>1351</v>
      </c>
      <c r="I231" s="12" t="s">
        <v>1746</v>
      </c>
      <c r="J231" s="19">
        <v>50</v>
      </c>
      <c r="K231" s="12">
        <v>2023.05</v>
      </c>
      <c r="L231" s="12">
        <v>2023.09</v>
      </c>
      <c r="M231" s="12" t="s">
        <v>1735</v>
      </c>
      <c r="N231" s="12" t="s">
        <v>1374</v>
      </c>
      <c r="O231" s="12" t="s">
        <v>1375</v>
      </c>
      <c r="P231" s="20" t="s">
        <v>1356</v>
      </c>
      <c r="Q231" s="12">
        <v>50</v>
      </c>
      <c r="R231" s="12"/>
      <c r="S231" s="12"/>
      <c r="T231" s="12"/>
      <c r="U231" s="12"/>
      <c r="V231" s="12"/>
      <c r="W231" s="12"/>
      <c r="X231" s="12"/>
      <c r="Y231" s="11">
        <v>50</v>
      </c>
      <c r="Z231" s="11">
        <v>50</v>
      </c>
      <c r="AA231" s="11">
        <v>0</v>
      </c>
      <c r="AB231" s="37">
        <v>1</v>
      </c>
      <c r="AC231" s="38"/>
      <c r="AD231" s="12"/>
      <c r="AE231" s="39"/>
      <c r="AF231" s="39"/>
      <c r="AG231" s="39" t="s">
        <v>1339</v>
      </c>
      <c r="AH231" s="39">
        <v>50</v>
      </c>
      <c r="AI231" s="39">
        <v>50</v>
      </c>
      <c r="AJ231" s="39">
        <v>0</v>
      </c>
      <c r="AK231" s="39"/>
      <c r="AL231" s="39"/>
      <c r="AM231" s="39"/>
      <c r="AN231" s="39"/>
    </row>
    <row r="232" s="1" customFormat="1" ht="28.05" customHeight="1" spans="1:40">
      <c r="A232" s="11">
        <v>226</v>
      </c>
      <c r="B232" s="12" t="s">
        <v>1733</v>
      </c>
      <c r="C232" s="12" t="s">
        <v>1482</v>
      </c>
      <c r="D232" s="12" t="s">
        <v>1348</v>
      </c>
      <c r="E232" s="12" t="s">
        <v>1528</v>
      </c>
      <c r="F232" s="12" t="s">
        <v>1529</v>
      </c>
      <c r="G232" s="12" t="s">
        <v>1529</v>
      </c>
      <c r="H232" s="12" t="s">
        <v>1351</v>
      </c>
      <c r="I232" s="12" t="s">
        <v>1747</v>
      </c>
      <c r="J232" s="19">
        <v>50</v>
      </c>
      <c r="K232" s="12">
        <v>2023.05</v>
      </c>
      <c r="L232" s="12">
        <v>2023.09</v>
      </c>
      <c r="M232" s="12" t="s">
        <v>1735</v>
      </c>
      <c r="N232" s="12" t="s">
        <v>1530</v>
      </c>
      <c r="O232" s="12" t="s">
        <v>1531</v>
      </c>
      <c r="P232" s="20" t="s">
        <v>1356</v>
      </c>
      <c r="Q232" s="12">
        <v>50</v>
      </c>
      <c r="R232" s="12"/>
      <c r="S232" s="12"/>
      <c r="T232" s="12"/>
      <c r="U232" s="12"/>
      <c r="V232" s="12"/>
      <c r="W232" s="12"/>
      <c r="X232" s="12"/>
      <c r="Y232" s="11">
        <v>50</v>
      </c>
      <c r="Z232" s="11">
        <v>50</v>
      </c>
      <c r="AA232" s="11">
        <v>0</v>
      </c>
      <c r="AB232" s="37">
        <v>1</v>
      </c>
      <c r="AC232" s="38"/>
      <c r="AD232" s="12"/>
      <c r="AE232" s="39"/>
      <c r="AF232" s="39"/>
      <c r="AG232" s="39" t="s">
        <v>1339</v>
      </c>
      <c r="AH232" s="39">
        <v>50</v>
      </c>
      <c r="AI232" s="39">
        <v>50</v>
      </c>
      <c r="AJ232" s="39">
        <v>0</v>
      </c>
      <c r="AK232" s="39"/>
      <c r="AL232" s="39"/>
      <c r="AM232" s="39"/>
      <c r="AN232" s="39"/>
    </row>
    <row r="233" s="1" customFormat="1" ht="28.05" customHeight="1" spans="1:40">
      <c r="A233" s="11">
        <v>227</v>
      </c>
      <c r="B233" s="12" t="s">
        <v>1733</v>
      </c>
      <c r="C233" s="12" t="s">
        <v>1482</v>
      </c>
      <c r="D233" s="12" t="s">
        <v>1348</v>
      </c>
      <c r="E233" s="12" t="s">
        <v>1550</v>
      </c>
      <c r="F233" s="12" t="s">
        <v>1616</v>
      </c>
      <c r="G233" s="12" t="s">
        <v>1616</v>
      </c>
      <c r="H233" s="12" t="s">
        <v>1351</v>
      </c>
      <c r="I233" s="12" t="s">
        <v>1748</v>
      </c>
      <c r="J233" s="19">
        <v>50</v>
      </c>
      <c r="K233" s="12">
        <v>2023.05</v>
      </c>
      <c r="L233" s="12">
        <v>2023.09</v>
      </c>
      <c r="M233" s="12" t="s">
        <v>1735</v>
      </c>
      <c r="N233" s="12" t="s">
        <v>1374</v>
      </c>
      <c r="O233" s="12" t="s">
        <v>1375</v>
      </c>
      <c r="P233" s="20" t="s">
        <v>1387</v>
      </c>
      <c r="Q233" s="12">
        <v>50</v>
      </c>
      <c r="R233" s="12"/>
      <c r="S233" s="12"/>
      <c r="T233" s="12"/>
      <c r="U233" s="12"/>
      <c r="V233" s="12"/>
      <c r="W233" s="12"/>
      <c r="X233" s="12"/>
      <c r="Y233" s="11">
        <v>50</v>
      </c>
      <c r="Z233" s="11">
        <v>50</v>
      </c>
      <c r="AA233" s="11">
        <v>0</v>
      </c>
      <c r="AB233" s="37">
        <v>1</v>
      </c>
      <c r="AC233" s="38"/>
      <c r="AD233" s="12"/>
      <c r="AE233" s="39"/>
      <c r="AF233" s="39"/>
      <c r="AG233" s="39" t="s">
        <v>1339</v>
      </c>
      <c r="AH233" s="39">
        <v>50</v>
      </c>
      <c r="AI233" s="39">
        <v>50</v>
      </c>
      <c r="AJ233" s="39">
        <v>0</v>
      </c>
      <c r="AK233" s="39"/>
      <c r="AL233" s="39"/>
      <c r="AM233" s="39"/>
      <c r="AN233" s="39"/>
    </row>
    <row r="234" s="1" customFormat="1" ht="28.05" customHeight="1" spans="1:40">
      <c r="A234" s="11">
        <v>228</v>
      </c>
      <c r="B234" s="12" t="s">
        <v>1733</v>
      </c>
      <c r="C234" s="12" t="s">
        <v>1482</v>
      </c>
      <c r="D234" s="12" t="s">
        <v>1348</v>
      </c>
      <c r="E234" s="12" t="s">
        <v>1539</v>
      </c>
      <c r="F234" s="12" t="s">
        <v>1749</v>
      </c>
      <c r="G234" s="12" t="s">
        <v>1749</v>
      </c>
      <c r="H234" s="12" t="s">
        <v>1351</v>
      </c>
      <c r="I234" s="12" t="s">
        <v>1750</v>
      </c>
      <c r="J234" s="19">
        <v>50</v>
      </c>
      <c r="K234" s="12">
        <v>2023.05</v>
      </c>
      <c r="L234" s="12">
        <v>2023.09</v>
      </c>
      <c r="M234" s="12" t="s">
        <v>1735</v>
      </c>
      <c r="N234" s="12" t="s">
        <v>1377</v>
      </c>
      <c r="O234" s="12" t="s">
        <v>1378</v>
      </c>
      <c r="P234" s="20" t="s">
        <v>1356</v>
      </c>
      <c r="Q234" s="12">
        <v>50</v>
      </c>
      <c r="R234" s="12"/>
      <c r="S234" s="12"/>
      <c r="T234" s="12"/>
      <c r="U234" s="12"/>
      <c r="V234" s="12"/>
      <c r="W234" s="12"/>
      <c r="X234" s="12"/>
      <c r="Y234" s="11">
        <v>50</v>
      </c>
      <c r="Z234" s="11">
        <v>50</v>
      </c>
      <c r="AA234" s="11">
        <v>0</v>
      </c>
      <c r="AB234" s="37">
        <v>1</v>
      </c>
      <c r="AC234" s="38"/>
      <c r="AD234" s="12"/>
      <c r="AE234" s="39"/>
      <c r="AF234" s="39"/>
      <c r="AG234" s="39" t="s">
        <v>1339</v>
      </c>
      <c r="AH234" s="39">
        <v>50</v>
      </c>
      <c r="AI234" s="39">
        <v>50</v>
      </c>
      <c r="AJ234" s="39">
        <v>0</v>
      </c>
      <c r="AK234" s="39"/>
      <c r="AL234" s="39"/>
      <c r="AM234" s="39"/>
      <c r="AN234" s="39"/>
    </row>
    <row r="235" s="1" customFormat="1" ht="28.05" customHeight="1" spans="1:40">
      <c r="A235" s="11">
        <v>229</v>
      </c>
      <c r="B235" s="12" t="s">
        <v>1733</v>
      </c>
      <c r="C235" s="12" t="s">
        <v>1482</v>
      </c>
      <c r="D235" s="12" t="s">
        <v>1348</v>
      </c>
      <c r="E235" s="12" t="s">
        <v>1503</v>
      </c>
      <c r="F235" s="12" t="s">
        <v>1751</v>
      </c>
      <c r="G235" s="12" t="s">
        <v>1751</v>
      </c>
      <c r="H235" s="12" t="s">
        <v>1351</v>
      </c>
      <c r="I235" s="12" t="s">
        <v>1752</v>
      </c>
      <c r="J235" s="19">
        <v>50</v>
      </c>
      <c r="K235" s="12">
        <v>2023.05</v>
      </c>
      <c r="L235" s="12">
        <v>2023.09</v>
      </c>
      <c r="M235" s="12" t="s">
        <v>1735</v>
      </c>
      <c r="N235" s="12" t="s">
        <v>1374</v>
      </c>
      <c r="O235" s="12" t="s">
        <v>1375</v>
      </c>
      <c r="P235" s="20" t="s">
        <v>1387</v>
      </c>
      <c r="Q235" s="12">
        <v>50</v>
      </c>
      <c r="R235" s="12"/>
      <c r="S235" s="12"/>
      <c r="T235" s="12"/>
      <c r="U235" s="12"/>
      <c r="V235" s="12"/>
      <c r="W235" s="12"/>
      <c r="X235" s="12"/>
      <c r="Y235" s="11">
        <v>50</v>
      </c>
      <c r="Z235" s="11">
        <v>50</v>
      </c>
      <c r="AA235" s="11">
        <v>0</v>
      </c>
      <c r="AB235" s="37">
        <v>1</v>
      </c>
      <c r="AC235" s="38"/>
      <c r="AD235" s="12"/>
      <c r="AE235" s="39"/>
      <c r="AF235" s="39"/>
      <c r="AG235" s="39" t="s">
        <v>1339</v>
      </c>
      <c r="AH235" s="39">
        <v>50</v>
      </c>
      <c r="AI235" s="39">
        <v>50</v>
      </c>
      <c r="AJ235" s="39">
        <v>0</v>
      </c>
      <c r="AK235" s="39"/>
      <c r="AL235" s="39"/>
      <c r="AM235" s="39"/>
      <c r="AN235" s="39"/>
    </row>
    <row r="236" s="1" customFormat="1" ht="28.05" customHeight="1" spans="1:40">
      <c r="A236" s="11">
        <v>230</v>
      </c>
      <c r="B236" s="12" t="s">
        <v>1733</v>
      </c>
      <c r="C236" s="12" t="s">
        <v>1482</v>
      </c>
      <c r="D236" s="12" t="s">
        <v>1348</v>
      </c>
      <c r="E236" s="12" t="s">
        <v>1407</v>
      </c>
      <c r="F236" s="12" t="s">
        <v>1464</v>
      </c>
      <c r="G236" s="12" t="s">
        <v>1464</v>
      </c>
      <c r="H236" s="12" t="s">
        <v>1351</v>
      </c>
      <c r="I236" s="12" t="s">
        <v>1753</v>
      </c>
      <c r="J236" s="19">
        <v>50</v>
      </c>
      <c r="K236" s="12">
        <v>2023.05</v>
      </c>
      <c r="L236" s="12">
        <v>2023.09</v>
      </c>
      <c r="M236" s="12" t="s">
        <v>1735</v>
      </c>
      <c r="N236" s="12" t="s">
        <v>1382</v>
      </c>
      <c r="O236" s="12" t="s">
        <v>1383</v>
      </c>
      <c r="P236" s="20" t="s">
        <v>1387</v>
      </c>
      <c r="Q236" s="12">
        <v>50</v>
      </c>
      <c r="R236" s="12"/>
      <c r="S236" s="12"/>
      <c r="T236" s="12"/>
      <c r="U236" s="12"/>
      <c r="V236" s="12"/>
      <c r="W236" s="12"/>
      <c r="X236" s="12"/>
      <c r="Y236" s="11">
        <v>50</v>
      </c>
      <c r="Z236" s="11">
        <v>50</v>
      </c>
      <c r="AA236" s="11">
        <v>0</v>
      </c>
      <c r="AB236" s="37">
        <v>1</v>
      </c>
      <c r="AC236" s="38"/>
      <c r="AD236" s="12"/>
      <c r="AE236" s="39"/>
      <c r="AF236" s="39"/>
      <c r="AG236" s="39" t="s">
        <v>1339</v>
      </c>
      <c r="AH236" s="39">
        <v>50</v>
      </c>
      <c r="AI236" s="39">
        <v>50</v>
      </c>
      <c r="AJ236" s="39">
        <v>0</v>
      </c>
      <c r="AK236" s="39"/>
      <c r="AL236" s="39"/>
      <c r="AM236" s="39"/>
      <c r="AN236" s="39"/>
    </row>
    <row r="237" s="1" customFormat="1" ht="28.05" customHeight="1" spans="1:40">
      <c r="A237" s="11">
        <v>231</v>
      </c>
      <c r="B237" s="12" t="s">
        <v>1733</v>
      </c>
      <c r="C237" s="12" t="s">
        <v>1482</v>
      </c>
      <c r="D237" s="12" t="s">
        <v>1348</v>
      </c>
      <c r="E237" s="12" t="s">
        <v>1526</v>
      </c>
      <c r="F237" s="12" t="s">
        <v>1462</v>
      </c>
      <c r="G237" s="12" t="s">
        <v>1462</v>
      </c>
      <c r="H237" s="12" t="s">
        <v>1351</v>
      </c>
      <c r="I237" s="12" t="s">
        <v>1754</v>
      </c>
      <c r="J237" s="19">
        <v>50</v>
      </c>
      <c r="K237" s="12">
        <v>2023.05</v>
      </c>
      <c r="L237" s="12">
        <v>2023.11</v>
      </c>
      <c r="M237" s="12" t="s">
        <v>1735</v>
      </c>
      <c r="N237" s="12" t="s">
        <v>1520</v>
      </c>
      <c r="O237" s="12" t="s">
        <v>1521</v>
      </c>
      <c r="P237" s="20" t="s">
        <v>1356</v>
      </c>
      <c r="Q237" s="12">
        <v>50</v>
      </c>
      <c r="R237" s="12"/>
      <c r="S237" s="12"/>
      <c r="T237" s="12"/>
      <c r="U237" s="12"/>
      <c r="V237" s="12"/>
      <c r="W237" s="12"/>
      <c r="X237" s="12"/>
      <c r="Y237" s="11">
        <v>50</v>
      </c>
      <c r="Z237" s="11">
        <v>50</v>
      </c>
      <c r="AA237" s="11">
        <v>0</v>
      </c>
      <c r="AB237" s="37">
        <v>1</v>
      </c>
      <c r="AC237" s="38"/>
      <c r="AD237" s="12"/>
      <c r="AE237" s="39"/>
      <c r="AF237" s="39"/>
      <c r="AG237" s="39" t="s">
        <v>1339</v>
      </c>
      <c r="AH237" s="39">
        <v>50</v>
      </c>
      <c r="AI237" s="39">
        <v>50</v>
      </c>
      <c r="AJ237" s="39">
        <v>0</v>
      </c>
      <c r="AK237" s="39"/>
      <c r="AL237" s="39"/>
      <c r="AM237" s="39"/>
      <c r="AN237" s="39"/>
    </row>
    <row r="238" s="1" customFormat="1" ht="28.05" customHeight="1" spans="1:40">
      <c r="A238" s="11">
        <v>232</v>
      </c>
      <c r="B238" s="12" t="s">
        <v>1733</v>
      </c>
      <c r="C238" s="12" t="s">
        <v>1482</v>
      </c>
      <c r="D238" s="12" t="s">
        <v>1348</v>
      </c>
      <c r="E238" s="12" t="s">
        <v>1394</v>
      </c>
      <c r="F238" s="12" t="s">
        <v>1755</v>
      </c>
      <c r="G238" s="12" t="s">
        <v>1755</v>
      </c>
      <c r="H238" s="12" t="s">
        <v>1351</v>
      </c>
      <c r="I238" s="12" t="s">
        <v>1756</v>
      </c>
      <c r="J238" s="19">
        <v>50</v>
      </c>
      <c r="K238" s="12">
        <v>2023.05</v>
      </c>
      <c r="L238" s="12">
        <v>2023.11</v>
      </c>
      <c r="M238" s="12" t="s">
        <v>1735</v>
      </c>
      <c r="N238" s="12" t="s">
        <v>1382</v>
      </c>
      <c r="O238" s="12" t="s">
        <v>1383</v>
      </c>
      <c r="P238" s="20" t="s">
        <v>1356</v>
      </c>
      <c r="Q238" s="12">
        <v>50</v>
      </c>
      <c r="R238" s="12"/>
      <c r="S238" s="12"/>
      <c r="T238" s="12"/>
      <c r="U238" s="12"/>
      <c r="V238" s="12"/>
      <c r="W238" s="12"/>
      <c r="X238" s="12"/>
      <c r="Y238" s="11">
        <v>50</v>
      </c>
      <c r="Z238" s="11">
        <v>50</v>
      </c>
      <c r="AA238" s="11">
        <v>0</v>
      </c>
      <c r="AB238" s="37">
        <v>1</v>
      </c>
      <c r="AC238" s="38"/>
      <c r="AD238" s="12"/>
      <c r="AE238" s="39"/>
      <c r="AF238" s="39"/>
      <c r="AG238" s="39" t="s">
        <v>1339</v>
      </c>
      <c r="AH238" s="39">
        <v>50</v>
      </c>
      <c r="AI238" s="39">
        <v>50</v>
      </c>
      <c r="AJ238" s="39">
        <v>0</v>
      </c>
      <c r="AK238" s="39"/>
      <c r="AL238" s="39"/>
      <c r="AM238" s="39"/>
      <c r="AN238" s="39"/>
    </row>
    <row r="239" s="1" customFormat="1" ht="28.05" customHeight="1" spans="1:40">
      <c r="A239" s="11">
        <v>233</v>
      </c>
      <c r="B239" s="12" t="s">
        <v>1733</v>
      </c>
      <c r="C239" s="12" t="s">
        <v>1482</v>
      </c>
      <c r="D239" s="12" t="s">
        <v>1348</v>
      </c>
      <c r="E239" s="12" t="s">
        <v>1503</v>
      </c>
      <c r="F239" s="12" t="s">
        <v>1757</v>
      </c>
      <c r="G239" s="12" t="s">
        <v>1757</v>
      </c>
      <c r="H239" s="12" t="s">
        <v>1351</v>
      </c>
      <c r="I239" s="12" t="s">
        <v>1758</v>
      </c>
      <c r="J239" s="19">
        <v>50</v>
      </c>
      <c r="K239" s="12">
        <v>2023.05</v>
      </c>
      <c r="L239" s="12">
        <v>2023.11</v>
      </c>
      <c r="M239" s="12" t="s">
        <v>1735</v>
      </c>
      <c r="N239" s="12" t="s">
        <v>1377</v>
      </c>
      <c r="O239" s="12" t="s">
        <v>1378</v>
      </c>
      <c r="P239" s="20" t="s">
        <v>1356</v>
      </c>
      <c r="Q239" s="12">
        <v>50</v>
      </c>
      <c r="R239" s="12"/>
      <c r="S239" s="12"/>
      <c r="T239" s="12"/>
      <c r="U239" s="12"/>
      <c r="V239" s="12"/>
      <c r="W239" s="12"/>
      <c r="X239" s="12"/>
      <c r="Y239" s="11">
        <v>50</v>
      </c>
      <c r="Z239" s="11">
        <v>50</v>
      </c>
      <c r="AA239" s="11">
        <v>0</v>
      </c>
      <c r="AB239" s="37">
        <v>1</v>
      </c>
      <c r="AC239" s="38"/>
      <c r="AD239" s="12"/>
      <c r="AE239" s="39"/>
      <c r="AF239" s="39"/>
      <c r="AG239" s="39" t="s">
        <v>1339</v>
      </c>
      <c r="AH239" s="39">
        <v>50</v>
      </c>
      <c r="AI239" s="39">
        <v>50</v>
      </c>
      <c r="AJ239" s="39">
        <v>0</v>
      </c>
      <c r="AK239" s="39"/>
      <c r="AL239" s="39"/>
      <c r="AM239" s="39"/>
      <c r="AN239" s="39"/>
    </row>
    <row r="240" s="1" customFormat="1" ht="28.05" customHeight="1" spans="1:40">
      <c r="A240" s="11">
        <v>234</v>
      </c>
      <c r="B240" s="12" t="s">
        <v>1604</v>
      </c>
      <c r="C240" s="12" t="s">
        <v>1525</v>
      </c>
      <c r="D240" s="12" t="s">
        <v>1348</v>
      </c>
      <c r="E240" s="12" t="s">
        <v>1503</v>
      </c>
      <c r="F240" s="12" t="s">
        <v>1759</v>
      </c>
      <c r="G240" s="12" t="s">
        <v>1759</v>
      </c>
      <c r="H240" s="12" t="s">
        <v>1351</v>
      </c>
      <c r="I240" s="12" t="s">
        <v>1760</v>
      </c>
      <c r="J240" s="19">
        <v>55</v>
      </c>
      <c r="K240" s="12">
        <v>2023.05</v>
      </c>
      <c r="L240" s="12">
        <v>2023.11</v>
      </c>
      <c r="M240" s="12" t="s">
        <v>1639</v>
      </c>
      <c r="N240" s="12" t="s">
        <v>1374</v>
      </c>
      <c r="O240" s="12" t="s">
        <v>1375</v>
      </c>
      <c r="P240" s="20" t="s">
        <v>1356</v>
      </c>
      <c r="Q240" s="12"/>
      <c r="R240" s="12">
        <v>55</v>
      </c>
      <c r="S240" s="12"/>
      <c r="T240" s="12"/>
      <c r="U240" s="12"/>
      <c r="V240" s="12"/>
      <c r="W240" s="12"/>
      <c r="X240" s="12"/>
      <c r="Y240" s="11">
        <v>55</v>
      </c>
      <c r="Z240" s="11">
        <v>55</v>
      </c>
      <c r="AA240" s="11">
        <v>0</v>
      </c>
      <c r="AB240" s="37">
        <v>1</v>
      </c>
      <c r="AC240" s="38"/>
      <c r="AD240" s="12"/>
      <c r="AE240" s="39"/>
      <c r="AF240" s="39"/>
      <c r="AG240" s="39" t="s">
        <v>1339</v>
      </c>
      <c r="AH240" s="39">
        <v>55</v>
      </c>
      <c r="AI240" s="39">
        <v>55</v>
      </c>
      <c r="AJ240" s="39">
        <v>0</v>
      </c>
      <c r="AK240" s="39"/>
      <c r="AL240" s="39"/>
      <c r="AM240" s="39"/>
      <c r="AN240" s="39"/>
    </row>
    <row r="241" s="1" customFormat="1" ht="28.05" customHeight="1" spans="1:40">
      <c r="A241" s="11">
        <v>235</v>
      </c>
      <c r="B241" s="12" t="s">
        <v>1604</v>
      </c>
      <c r="C241" s="12" t="s">
        <v>1761</v>
      </c>
      <c r="D241" s="12" t="s">
        <v>1348</v>
      </c>
      <c r="E241" s="12" t="s">
        <v>1526</v>
      </c>
      <c r="F241" s="12" t="s">
        <v>1762</v>
      </c>
      <c r="G241" s="12" t="s">
        <v>1762</v>
      </c>
      <c r="H241" s="12" t="s">
        <v>1368</v>
      </c>
      <c r="I241" s="12" t="s">
        <v>1763</v>
      </c>
      <c r="J241" s="19">
        <v>47.5</v>
      </c>
      <c r="K241" s="12">
        <v>2023.05</v>
      </c>
      <c r="L241" s="12">
        <v>2023.11</v>
      </c>
      <c r="M241" s="12" t="s">
        <v>1642</v>
      </c>
      <c r="N241" s="12" t="s">
        <v>1530</v>
      </c>
      <c r="O241" s="12" t="s">
        <v>1531</v>
      </c>
      <c r="P241" s="20" t="s">
        <v>1356</v>
      </c>
      <c r="Q241" s="12"/>
      <c r="R241" s="12">
        <v>47.5</v>
      </c>
      <c r="S241" s="12"/>
      <c r="T241" s="12"/>
      <c r="U241" s="12"/>
      <c r="V241" s="12"/>
      <c r="W241" s="12"/>
      <c r="X241" s="12"/>
      <c r="Y241" s="11">
        <v>47.5</v>
      </c>
      <c r="Z241" s="11">
        <v>47.5</v>
      </c>
      <c r="AA241" s="11">
        <v>0</v>
      </c>
      <c r="AB241" s="37">
        <v>1</v>
      </c>
      <c r="AC241" s="38"/>
      <c r="AD241" s="12"/>
      <c r="AE241" s="39"/>
      <c r="AF241" s="39"/>
      <c r="AG241" s="39" t="s">
        <v>1339</v>
      </c>
      <c r="AH241" s="39">
        <v>47.5</v>
      </c>
      <c r="AI241" s="39">
        <v>47.5</v>
      </c>
      <c r="AJ241" s="39">
        <v>0</v>
      </c>
      <c r="AK241" s="39"/>
      <c r="AL241" s="39"/>
      <c r="AM241" s="39"/>
      <c r="AN241" s="39"/>
    </row>
    <row r="242" s="1" customFormat="1" ht="28.05" customHeight="1" spans="1:40">
      <c r="A242" s="11">
        <v>236</v>
      </c>
      <c r="B242" s="12" t="s">
        <v>1604</v>
      </c>
      <c r="C242" s="12" t="s">
        <v>1389</v>
      </c>
      <c r="D242" s="12" t="s">
        <v>1348</v>
      </c>
      <c r="E242" s="12" t="s">
        <v>1503</v>
      </c>
      <c r="F242" s="12" t="s">
        <v>1764</v>
      </c>
      <c r="G242" s="12" t="s">
        <v>1764</v>
      </c>
      <c r="H242" s="12" t="s">
        <v>1368</v>
      </c>
      <c r="I242" s="12" t="s">
        <v>1765</v>
      </c>
      <c r="J242" s="19">
        <v>49.45</v>
      </c>
      <c r="K242" s="12">
        <v>2023.05</v>
      </c>
      <c r="L242" s="12">
        <v>2023.11</v>
      </c>
      <c r="M242" s="12" t="s">
        <v>1519</v>
      </c>
      <c r="N242" s="12" t="s">
        <v>1374</v>
      </c>
      <c r="O242" s="12" t="s">
        <v>1375</v>
      </c>
      <c r="P242" s="20" t="s">
        <v>1387</v>
      </c>
      <c r="Q242" s="12"/>
      <c r="R242" s="12">
        <v>49.45</v>
      </c>
      <c r="S242" s="12"/>
      <c r="T242" s="12"/>
      <c r="U242" s="12"/>
      <c r="V242" s="12"/>
      <c r="W242" s="12"/>
      <c r="X242" s="12"/>
      <c r="Y242" s="11">
        <v>49.45</v>
      </c>
      <c r="Z242" s="11">
        <v>49.45</v>
      </c>
      <c r="AA242" s="11">
        <v>0</v>
      </c>
      <c r="AB242" s="37">
        <v>1</v>
      </c>
      <c r="AC242" s="38"/>
      <c r="AD242" s="12"/>
      <c r="AE242" s="39"/>
      <c r="AF242" s="39"/>
      <c r="AG242" s="39" t="s">
        <v>1339</v>
      </c>
      <c r="AH242" s="39">
        <v>49.45</v>
      </c>
      <c r="AI242" s="39">
        <v>49.45</v>
      </c>
      <c r="AJ242" s="39">
        <v>0</v>
      </c>
      <c r="AK242" s="39"/>
      <c r="AL242" s="39"/>
      <c r="AM242" s="39"/>
      <c r="AN242" s="39"/>
    </row>
    <row r="243" s="1" customFormat="1" ht="28.05" customHeight="1" spans="1:40">
      <c r="A243" s="11">
        <v>237</v>
      </c>
      <c r="B243" s="12" t="s">
        <v>1604</v>
      </c>
      <c r="C243" s="12" t="s">
        <v>1431</v>
      </c>
      <c r="D243" s="12" t="s">
        <v>1348</v>
      </c>
      <c r="E243" s="12" t="s">
        <v>1598</v>
      </c>
      <c r="F243" s="12" t="s">
        <v>1766</v>
      </c>
      <c r="G243" s="12" t="s">
        <v>1766</v>
      </c>
      <c r="H243" s="12" t="s">
        <v>1351</v>
      </c>
      <c r="I243" s="12" t="s">
        <v>1767</v>
      </c>
      <c r="J243" s="19">
        <v>20.95</v>
      </c>
      <c r="K243" s="12">
        <v>2023.05</v>
      </c>
      <c r="L243" s="12">
        <v>2023.11</v>
      </c>
      <c r="M243" s="12" t="s">
        <v>1647</v>
      </c>
      <c r="N243" s="12" t="s">
        <v>1374</v>
      </c>
      <c r="O243" s="12" t="s">
        <v>1375</v>
      </c>
      <c r="P243" s="20" t="s">
        <v>1356</v>
      </c>
      <c r="Q243" s="12"/>
      <c r="R243" s="12">
        <v>20.95</v>
      </c>
      <c r="S243" s="12"/>
      <c r="T243" s="12"/>
      <c r="U243" s="12"/>
      <c r="V243" s="12"/>
      <c r="W243" s="12"/>
      <c r="X243" s="12"/>
      <c r="Y243" s="11">
        <v>20.95</v>
      </c>
      <c r="Z243" s="11">
        <v>20.95</v>
      </c>
      <c r="AA243" s="11">
        <v>0</v>
      </c>
      <c r="AB243" s="37">
        <v>1</v>
      </c>
      <c r="AC243" s="38"/>
      <c r="AD243" s="12"/>
      <c r="AE243" s="39"/>
      <c r="AF243" s="39"/>
      <c r="AG243" s="39" t="s">
        <v>1339</v>
      </c>
      <c r="AH243" s="39">
        <v>20.95</v>
      </c>
      <c r="AI243" s="39">
        <v>20.95</v>
      </c>
      <c r="AJ243" s="39">
        <v>0</v>
      </c>
      <c r="AK243" s="39"/>
      <c r="AL243" s="39"/>
      <c r="AM243" s="39"/>
      <c r="AN243" s="39"/>
    </row>
    <row r="244" s="1" customFormat="1" ht="28.05" customHeight="1" spans="1:40">
      <c r="A244" s="11">
        <v>238</v>
      </c>
      <c r="B244" s="12" t="s">
        <v>1604</v>
      </c>
      <c r="C244" s="12" t="s">
        <v>1372</v>
      </c>
      <c r="D244" s="12" t="s">
        <v>1348</v>
      </c>
      <c r="E244" s="12" t="s">
        <v>1550</v>
      </c>
      <c r="F244" s="12" t="s">
        <v>1768</v>
      </c>
      <c r="G244" s="12" t="s">
        <v>1768</v>
      </c>
      <c r="H244" s="12" t="s">
        <v>1368</v>
      </c>
      <c r="I244" s="12" t="s">
        <v>1769</v>
      </c>
      <c r="J244" s="19">
        <v>26.27</v>
      </c>
      <c r="K244" s="12">
        <v>2023.05</v>
      </c>
      <c r="L244" s="12">
        <v>2023.11</v>
      </c>
      <c r="M244" s="12" t="s">
        <v>1426</v>
      </c>
      <c r="N244" s="12" t="s">
        <v>1374</v>
      </c>
      <c r="O244" s="12" t="s">
        <v>1375</v>
      </c>
      <c r="P244" s="20" t="s">
        <v>1387</v>
      </c>
      <c r="Q244" s="12"/>
      <c r="R244" s="12">
        <v>26.27</v>
      </c>
      <c r="S244" s="12"/>
      <c r="T244" s="12"/>
      <c r="U244" s="12"/>
      <c r="V244" s="12"/>
      <c r="W244" s="12"/>
      <c r="X244" s="12"/>
      <c r="Y244" s="11">
        <v>26.27</v>
      </c>
      <c r="Z244" s="11">
        <v>26.27</v>
      </c>
      <c r="AA244" s="11">
        <v>0</v>
      </c>
      <c r="AB244" s="37">
        <v>1</v>
      </c>
      <c r="AC244" s="38"/>
      <c r="AD244" s="12"/>
      <c r="AE244" s="39"/>
      <c r="AF244" s="39"/>
      <c r="AG244" s="39" t="s">
        <v>1339</v>
      </c>
      <c r="AH244" s="39">
        <v>26.27</v>
      </c>
      <c r="AI244" s="39">
        <v>26.27</v>
      </c>
      <c r="AJ244" s="39">
        <v>0</v>
      </c>
      <c r="AK244" s="39"/>
      <c r="AL244" s="39"/>
      <c r="AM244" s="39"/>
      <c r="AN244" s="39"/>
    </row>
    <row r="245" s="1" customFormat="1" ht="28.05" customHeight="1" spans="1:40">
      <c r="A245" s="11">
        <v>239</v>
      </c>
      <c r="B245" s="12" t="s">
        <v>1604</v>
      </c>
      <c r="C245" s="12" t="s">
        <v>1372</v>
      </c>
      <c r="D245" s="12" t="s">
        <v>1348</v>
      </c>
      <c r="E245" s="12" t="s">
        <v>1550</v>
      </c>
      <c r="F245" s="12" t="s">
        <v>1551</v>
      </c>
      <c r="G245" s="12" t="s">
        <v>1551</v>
      </c>
      <c r="H245" s="12" t="s">
        <v>1368</v>
      </c>
      <c r="I245" s="12" t="s">
        <v>1770</v>
      </c>
      <c r="J245" s="19">
        <v>11</v>
      </c>
      <c r="K245" s="12">
        <v>2023.05</v>
      </c>
      <c r="L245" s="12">
        <v>2023.11</v>
      </c>
      <c r="M245" s="12" t="s">
        <v>1651</v>
      </c>
      <c r="N245" s="12" t="s">
        <v>1771</v>
      </c>
      <c r="O245" s="12" t="s">
        <v>1772</v>
      </c>
      <c r="P245" s="20" t="s">
        <v>1356</v>
      </c>
      <c r="Q245" s="12"/>
      <c r="R245" s="12">
        <v>11</v>
      </c>
      <c r="S245" s="12"/>
      <c r="T245" s="12"/>
      <c r="U245" s="12"/>
      <c r="V245" s="12"/>
      <c r="W245" s="12"/>
      <c r="X245" s="12"/>
      <c r="Y245" s="11">
        <v>11</v>
      </c>
      <c r="Z245" s="11">
        <v>11</v>
      </c>
      <c r="AA245" s="11">
        <v>0</v>
      </c>
      <c r="AB245" s="37">
        <v>1</v>
      </c>
      <c r="AC245" s="38"/>
      <c r="AD245" s="12"/>
      <c r="AE245" s="39"/>
      <c r="AF245" s="39"/>
      <c r="AG245" s="39" t="s">
        <v>1339</v>
      </c>
      <c r="AH245" s="39">
        <v>11</v>
      </c>
      <c r="AI245" s="39">
        <v>11</v>
      </c>
      <c r="AJ245" s="39">
        <v>0</v>
      </c>
      <c r="AK245" s="39"/>
      <c r="AL245" s="39"/>
      <c r="AM245" s="39"/>
      <c r="AN245" s="39"/>
    </row>
    <row r="246" s="1" customFormat="1" ht="28.05" customHeight="1" spans="1:40">
      <c r="A246" s="11">
        <v>240</v>
      </c>
      <c r="B246" s="12" t="s">
        <v>1604</v>
      </c>
      <c r="C246" s="12" t="s">
        <v>1372</v>
      </c>
      <c r="D246" s="12" t="s">
        <v>1348</v>
      </c>
      <c r="E246" s="12" t="s">
        <v>1550</v>
      </c>
      <c r="F246" s="12" t="s">
        <v>1616</v>
      </c>
      <c r="G246" s="12" t="s">
        <v>1616</v>
      </c>
      <c r="H246" s="12" t="s">
        <v>1368</v>
      </c>
      <c r="I246" s="12" t="s">
        <v>1773</v>
      </c>
      <c r="J246" s="19">
        <v>21.83</v>
      </c>
      <c r="K246" s="12">
        <v>2023.05</v>
      </c>
      <c r="L246" s="12">
        <v>2023.11</v>
      </c>
      <c r="M246" s="12" t="s">
        <v>1654</v>
      </c>
      <c r="N246" s="12" t="s">
        <v>1374</v>
      </c>
      <c r="O246" s="12" t="s">
        <v>1375</v>
      </c>
      <c r="P246" s="20" t="s">
        <v>1356</v>
      </c>
      <c r="Q246" s="12"/>
      <c r="R246" s="12">
        <v>21.83</v>
      </c>
      <c r="S246" s="12"/>
      <c r="T246" s="12"/>
      <c r="U246" s="12"/>
      <c r="V246" s="12"/>
      <c r="W246" s="12"/>
      <c r="X246" s="12"/>
      <c r="Y246" s="11">
        <v>21.83</v>
      </c>
      <c r="Z246" s="11">
        <v>21.83</v>
      </c>
      <c r="AA246" s="11">
        <v>0</v>
      </c>
      <c r="AB246" s="37">
        <v>1</v>
      </c>
      <c r="AC246" s="38"/>
      <c r="AD246" s="12"/>
      <c r="AE246" s="39"/>
      <c r="AF246" s="39"/>
      <c r="AG246" s="39" t="s">
        <v>1339</v>
      </c>
      <c r="AH246" s="39">
        <v>21.83</v>
      </c>
      <c r="AI246" s="39">
        <v>21.83</v>
      </c>
      <c r="AJ246" s="39">
        <v>0</v>
      </c>
      <c r="AK246" s="39"/>
      <c r="AL246" s="39"/>
      <c r="AM246" s="39"/>
      <c r="AN246" s="39"/>
    </row>
    <row r="247" s="1" customFormat="1" ht="28.05" customHeight="1" spans="1:40">
      <c r="A247" s="11">
        <v>241</v>
      </c>
      <c r="B247" s="12" t="s">
        <v>1604</v>
      </c>
      <c r="C247" s="12" t="s">
        <v>1389</v>
      </c>
      <c r="D247" s="12" t="s">
        <v>1348</v>
      </c>
      <c r="E247" s="12" t="s">
        <v>1407</v>
      </c>
      <c r="F247" s="12" t="s">
        <v>1350</v>
      </c>
      <c r="G247" s="12" t="s">
        <v>1350</v>
      </c>
      <c r="H247" s="12" t="s">
        <v>1368</v>
      </c>
      <c r="I247" s="12" t="s">
        <v>1774</v>
      </c>
      <c r="J247" s="19">
        <v>44.93</v>
      </c>
      <c r="K247" s="12">
        <v>2023.05</v>
      </c>
      <c r="L247" s="12">
        <v>2023.11</v>
      </c>
      <c r="M247" s="12" t="s">
        <v>1656</v>
      </c>
      <c r="N247" s="12" t="s">
        <v>1377</v>
      </c>
      <c r="O247" s="12" t="s">
        <v>1378</v>
      </c>
      <c r="P247" s="20" t="s">
        <v>1356</v>
      </c>
      <c r="Q247" s="12"/>
      <c r="R247" s="12">
        <v>44.93</v>
      </c>
      <c r="S247" s="12"/>
      <c r="T247" s="12"/>
      <c r="U247" s="12"/>
      <c r="V247" s="12"/>
      <c r="W247" s="12"/>
      <c r="X247" s="12"/>
      <c r="Y247" s="11">
        <v>44.93</v>
      </c>
      <c r="Z247" s="11">
        <v>44.93</v>
      </c>
      <c r="AA247" s="11">
        <v>0</v>
      </c>
      <c r="AB247" s="37">
        <v>1</v>
      </c>
      <c r="AC247" s="38"/>
      <c r="AD247" s="12"/>
      <c r="AE247" s="39"/>
      <c r="AF247" s="39"/>
      <c r="AG247" s="39" t="s">
        <v>1339</v>
      </c>
      <c r="AH247" s="39">
        <v>44.93</v>
      </c>
      <c r="AI247" s="39">
        <v>44.93</v>
      </c>
      <c r="AJ247" s="39">
        <v>0</v>
      </c>
      <c r="AK247" s="39"/>
      <c r="AL247" s="39"/>
      <c r="AM247" s="39"/>
      <c r="AN247" s="39"/>
    </row>
    <row r="248" s="1" customFormat="1" ht="28.05" customHeight="1" spans="1:40">
      <c r="A248" s="11">
        <v>242</v>
      </c>
      <c r="B248" s="12" t="s">
        <v>1604</v>
      </c>
      <c r="C248" s="12" t="s">
        <v>1525</v>
      </c>
      <c r="D248" s="12" t="s">
        <v>1348</v>
      </c>
      <c r="E248" s="12" t="s">
        <v>1503</v>
      </c>
      <c r="F248" s="12" t="s">
        <v>1775</v>
      </c>
      <c r="G248" s="12" t="s">
        <v>1775</v>
      </c>
      <c r="H248" s="12" t="s">
        <v>1351</v>
      </c>
      <c r="I248" s="12" t="s">
        <v>1776</v>
      </c>
      <c r="J248" s="19">
        <v>48</v>
      </c>
      <c r="K248" s="12">
        <v>2023.05</v>
      </c>
      <c r="L248" s="12">
        <v>2023.11</v>
      </c>
      <c r="M248" s="12" t="s">
        <v>1519</v>
      </c>
      <c r="N248" s="12" t="s">
        <v>1374</v>
      </c>
      <c r="O248" s="12" t="s">
        <v>1375</v>
      </c>
      <c r="P248" s="20" t="s">
        <v>1387</v>
      </c>
      <c r="Q248" s="12"/>
      <c r="R248" s="12">
        <v>48</v>
      </c>
      <c r="S248" s="12"/>
      <c r="T248" s="12"/>
      <c r="U248" s="12"/>
      <c r="V248" s="12"/>
      <c r="W248" s="12"/>
      <c r="X248" s="12"/>
      <c r="Y248" s="11">
        <v>48</v>
      </c>
      <c r="Z248" s="11">
        <v>48</v>
      </c>
      <c r="AA248" s="11">
        <v>0</v>
      </c>
      <c r="AB248" s="37">
        <v>1</v>
      </c>
      <c r="AC248" s="38"/>
      <c r="AD248" s="12"/>
      <c r="AE248" s="39"/>
      <c r="AF248" s="39"/>
      <c r="AG248" s="39" t="s">
        <v>1339</v>
      </c>
      <c r="AH248" s="39">
        <v>48</v>
      </c>
      <c r="AI248" s="39">
        <v>48</v>
      </c>
      <c r="AJ248" s="39">
        <v>0</v>
      </c>
      <c r="AK248" s="39"/>
      <c r="AL248" s="39"/>
      <c r="AM248" s="39"/>
      <c r="AN248" s="39"/>
    </row>
    <row r="249" s="1" customFormat="1" ht="28.05" customHeight="1" spans="1:40">
      <c r="A249" s="11">
        <v>243</v>
      </c>
      <c r="B249" s="12" t="s">
        <v>1604</v>
      </c>
      <c r="C249" s="12" t="s">
        <v>1389</v>
      </c>
      <c r="D249" s="12" t="s">
        <v>1348</v>
      </c>
      <c r="E249" s="12" t="s">
        <v>1509</v>
      </c>
      <c r="F249" s="12" t="s">
        <v>1582</v>
      </c>
      <c r="G249" s="12" t="s">
        <v>1582</v>
      </c>
      <c r="H249" s="12" t="s">
        <v>1368</v>
      </c>
      <c r="I249" s="12" t="s">
        <v>1777</v>
      </c>
      <c r="J249" s="19">
        <v>14.5</v>
      </c>
      <c r="K249" s="12">
        <v>2023.05</v>
      </c>
      <c r="L249" s="12">
        <v>2023.11</v>
      </c>
      <c r="M249" s="12" t="s">
        <v>1660</v>
      </c>
      <c r="N249" s="12" t="s">
        <v>1382</v>
      </c>
      <c r="O249" s="12" t="s">
        <v>1383</v>
      </c>
      <c r="P249" s="20" t="s">
        <v>1356</v>
      </c>
      <c r="Q249" s="12"/>
      <c r="R249" s="12">
        <v>14.5</v>
      </c>
      <c r="S249" s="12"/>
      <c r="T249" s="12"/>
      <c r="U249" s="12"/>
      <c r="V249" s="12"/>
      <c r="W249" s="12"/>
      <c r="X249" s="12"/>
      <c r="Y249" s="11">
        <v>14.5</v>
      </c>
      <c r="Z249" s="11">
        <v>14.5</v>
      </c>
      <c r="AA249" s="11">
        <v>0</v>
      </c>
      <c r="AB249" s="37">
        <v>1</v>
      </c>
      <c r="AC249" s="38"/>
      <c r="AD249" s="12"/>
      <c r="AE249" s="39"/>
      <c r="AF249" s="39"/>
      <c r="AG249" s="39" t="s">
        <v>1339</v>
      </c>
      <c r="AH249" s="39">
        <v>14.5</v>
      </c>
      <c r="AI249" s="39">
        <v>14.5</v>
      </c>
      <c r="AJ249" s="39">
        <v>0</v>
      </c>
      <c r="AK249" s="39"/>
      <c r="AL249" s="39"/>
      <c r="AM249" s="39"/>
      <c r="AN249" s="39"/>
    </row>
    <row r="250" s="1" customFormat="1" ht="28.05" customHeight="1" spans="1:40">
      <c r="A250" s="11">
        <v>244</v>
      </c>
      <c r="B250" s="12" t="s">
        <v>1604</v>
      </c>
      <c r="C250" s="12" t="s">
        <v>1431</v>
      </c>
      <c r="D250" s="12" t="s">
        <v>1348</v>
      </c>
      <c r="E250" s="12" t="s">
        <v>1503</v>
      </c>
      <c r="F250" s="12" t="s">
        <v>1778</v>
      </c>
      <c r="G250" s="12" t="s">
        <v>1778</v>
      </c>
      <c r="H250" s="12" t="s">
        <v>1351</v>
      </c>
      <c r="I250" s="12" t="s">
        <v>1779</v>
      </c>
      <c r="J250" s="19">
        <v>21.5</v>
      </c>
      <c r="K250" s="12">
        <v>2023.05</v>
      </c>
      <c r="L250" s="12">
        <v>2023.11</v>
      </c>
      <c r="M250" s="12" t="s">
        <v>1647</v>
      </c>
      <c r="N250" s="12" t="s">
        <v>1520</v>
      </c>
      <c r="O250" s="12" t="s">
        <v>1521</v>
      </c>
      <c r="P250" s="20" t="s">
        <v>1356</v>
      </c>
      <c r="Q250" s="12"/>
      <c r="R250" s="12">
        <v>21.5</v>
      </c>
      <c r="S250" s="12"/>
      <c r="T250" s="12"/>
      <c r="U250" s="12"/>
      <c r="V250" s="12"/>
      <c r="W250" s="12"/>
      <c r="X250" s="12"/>
      <c r="Y250" s="11">
        <v>21.5</v>
      </c>
      <c r="Z250" s="11">
        <v>21.5</v>
      </c>
      <c r="AA250" s="11">
        <v>0</v>
      </c>
      <c r="AB250" s="37">
        <v>1</v>
      </c>
      <c r="AC250" s="38"/>
      <c r="AD250" s="12"/>
      <c r="AE250" s="39"/>
      <c r="AF250" s="39"/>
      <c r="AG250" s="39" t="s">
        <v>1339</v>
      </c>
      <c r="AH250" s="39">
        <v>21.5</v>
      </c>
      <c r="AI250" s="39">
        <v>21.5</v>
      </c>
      <c r="AJ250" s="39">
        <v>0</v>
      </c>
      <c r="AK250" s="39"/>
      <c r="AL250" s="39"/>
      <c r="AM250" s="39"/>
      <c r="AN250" s="39"/>
    </row>
    <row r="251" s="1" customFormat="1" ht="28.05" customHeight="1" spans="1:40">
      <c r="A251" s="11">
        <v>245</v>
      </c>
      <c r="B251" s="12" t="s">
        <v>1604</v>
      </c>
      <c r="C251" s="12" t="s">
        <v>1525</v>
      </c>
      <c r="D251" s="12" t="s">
        <v>1348</v>
      </c>
      <c r="E251" s="12" t="s">
        <v>1503</v>
      </c>
      <c r="F251" s="12" t="s">
        <v>1780</v>
      </c>
      <c r="G251" s="12" t="s">
        <v>1780</v>
      </c>
      <c r="H251" s="12" t="s">
        <v>1351</v>
      </c>
      <c r="I251" s="12" t="s">
        <v>1781</v>
      </c>
      <c r="J251" s="19">
        <v>40</v>
      </c>
      <c r="K251" s="12">
        <v>2023.05</v>
      </c>
      <c r="L251" s="12">
        <v>2023.11</v>
      </c>
      <c r="M251" s="12" t="s">
        <v>1626</v>
      </c>
      <c r="N251" s="12" t="s">
        <v>1382</v>
      </c>
      <c r="O251" s="12" t="s">
        <v>1383</v>
      </c>
      <c r="P251" s="20" t="s">
        <v>1356</v>
      </c>
      <c r="Q251" s="12"/>
      <c r="R251" s="12">
        <v>40</v>
      </c>
      <c r="S251" s="12"/>
      <c r="T251" s="12"/>
      <c r="U251" s="12"/>
      <c r="V251" s="12"/>
      <c r="W251" s="12"/>
      <c r="X251" s="12"/>
      <c r="Y251" s="11">
        <v>40</v>
      </c>
      <c r="Z251" s="11">
        <v>40</v>
      </c>
      <c r="AA251" s="11">
        <v>0</v>
      </c>
      <c r="AB251" s="37">
        <v>1</v>
      </c>
      <c r="AC251" s="38"/>
      <c r="AD251" s="12"/>
      <c r="AE251" s="39"/>
      <c r="AF251" s="39"/>
      <c r="AG251" s="39" t="s">
        <v>1339</v>
      </c>
      <c r="AH251" s="39">
        <v>40</v>
      </c>
      <c r="AI251" s="39">
        <v>40</v>
      </c>
      <c r="AJ251" s="39">
        <v>0</v>
      </c>
      <c r="AK251" s="39"/>
      <c r="AL251" s="39"/>
      <c r="AM251" s="39"/>
      <c r="AN251" s="39"/>
    </row>
    <row r="252" s="1" customFormat="1" ht="28.05" customHeight="1" spans="1:40">
      <c r="A252" s="11">
        <v>246</v>
      </c>
      <c r="B252" s="12" t="s">
        <v>1604</v>
      </c>
      <c r="C252" s="12" t="s">
        <v>1372</v>
      </c>
      <c r="D252" s="12" t="s">
        <v>1348</v>
      </c>
      <c r="E252" s="12" t="s">
        <v>1503</v>
      </c>
      <c r="F252" s="12" t="s">
        <v>1778</v>
      </c>
      <c r="G252" s="12" t="s">
        <v>1778</v>
      </c>
      <c r="H252" s="12" t="s">
        <v>1368</v>
      </c>
      <c r="I252" s="12" t="s">
        <v>1782</v>
      </c>
      <c r="J252" s="19">
        <v>32</v>
      </c>
      <c r="K252" s="12">
        <v>2023.05</v>
      </c>
      <c r="L252" s="12">
        <v>2023.11</v>
      </c>
      <c r="M252" s="12" t="s">
        <v>1665</v>
      </c>
      <c r="N252" s="12" t="s">
        <v>1377</v>
      </c>
      <c r="O252" s="12" t="s">
        <v>1378</v>
      </c>
      <c r="P252" s="20" t="s">
        <v>1387</v>
      </c>
      <c r="Q252" s="12"/>
      <c r="R252" s="12">
        <v>32</v>
      </c>
      <c r="S252" s="12"/>
      <c r="T252" s="12"/>
      <c r="U252" s="12"/>
      <c r="V252" s="12"/>
      <c r="W252" s="12"/>
      <c r="X252" s="12"/>
      <c r="Y252" s="11">
        <v>32</v>
      </c>
      <c r="Z252" s="11">
        <v>32</v>
      </c>
      <c r="AA252" s="11">
        <v>0</v>
      </c>
      <c r="AB252" s="37">
        <v>1</v>
      </c>
      <c r="AC252" s="38"/>
      <c r="AD252" s="12"/>
      <c r="AE252" s="39"/>
      <c r="AF252" s="39"/>
      <c r="AG252" s="39" t="s">
        <v>1339</v>
      </c>
      <c r="AH252" s="39">
        <v>32</v>
      </c>
      <c r="AI252" s="39">
        <v>32</v>
      </c>
      <c r="AJ252" s="39">
        <v>0</v>
      </c>
      <c r="AK252" s="39"/>
      <c r="AL252" s="39"/>
      <c r="AM252" s="39"/>
      <c r="AN252" s="39"/>
    </row>
    <row r="253" s="1" customFormat="1" ht="28.05" customHeight="1" spans="1:40">
      <c r="A253" s="11">
        <v>247</v>
      </c>
      <c r="B253" s="12" t="s">
        <v>1604</v>
      </c>
      <c r="C253" s="12" t="s">
        <v>1372</v>
      </c>
      <c r="D253" s="12" t="s">
        <v>1348</v>
      </c>
      <c r="E253" s="12" t="s">
        <v>1528</v>
      </c>
      <c r="F253" s="12" t="s">
        <v>1529</v>
      </c>
      <c r="G253" s="12" t="s">
        <v>1529</v>
      </c>
      <c r="H253" s="12" t="s">
        <v>1368</v>
      </c>
      <c r="I253" s="12" t="s">
        <v>1782</v>
      </c>
      <c r="J253" s="19">
        <v>30</v>
      </c>
      <c r="K253" s="12">
        <v>2023.05</v>
      </c>
      <c r="L253" s="12">
        <v>2023.11</v>
      </c>
      <c r="M253" s="12" t="s">
        <v>1542</v>
      </c>
      <c r="N253" s="12" t="s">
        <v>1374</v>
      </c>
      <c r="O253" s="12" t="s">
        <v>1375</v>
      </c>
      <c r="P253" s="20" t="s">
        <v>1387</v>
      </c>
      <c r="Q253" s="12"/>
      <c r="R253" s="12">
        <v>30</v>
      </c>
      <c r="S253" s="12"/>
      <c r="T253" s="12"/>
      <c r="U253" s="12"/>
      <c r="V253" s="12"/>
      <c r="W253" s="12"/>
      <c r="X253" s="12"/>
      <c r="Y253" s="11">
        <v>30</v>
      </c>
      <c r="Z253" s="11">
        <v>30</v>
      </c>
      <c r="AA253" s="11">
        <v>0</v>
      </c>
      <c r="AB253" s="37">
        <v>1</v>
      </c>
      <c r="AC253" s="38"/>
      <c r="AD253" s="12"/>
      <c r="AE253" s="39"/>
      <c r="AF253" s="39"/>
      <c r="AG253" s="39" t="s">
        <v>1339</v>
      </c>
      <c r="AH253" s="39">
        <v>30</v>
      </c>
      <c r="AI253" s="39">
        <v>30</v>
      </c>
      <c r="AJ253" s="39">
        <v>0</v>
      </c>
      <c r="AK253" s="39"/>
      <c r="AL253" s="39"/>
      <c r="AM253" s="39"/>
      <c r="AN253" s="39"/>
    </row>
    <row r="254" s="1" customFormat="1" ht="28.05" customHeight="1" spans="1:40">
      <c r="A254" s="11">
        <v>248</v>
      </c>
      <c r="B254" s="12" t="s">
        <v>1604</v>
      </c>
      <c r="C254" s="12" t="s">
        <v>1372</v>
      </c>
      <c r="D254" s="12" t="s">
        <v>1348</v>
      </c>
      <c r="E254" s="12" t="s">
        <v>1394</v>
      </c>
      <c r="F254" s="12" t="s">
        <v>1755</v>
      </c>
      <c r="G254" s="12" t="s">
        <v>1755</v>
      </c>
      <c r="H254" s="12" t="s">
        <v>1368</v>
      </c>
      <c r="I254" s="12" t="s">
        <v>1783</v>
      </c>
      <c r="J254" s="19">
        <v>58.88</v>
      </c>
      <c r="K254" s="12">
        <v>2023.05</v>
      </c>
      <c r="L254" s="12">
        <v>2023.11</v>
      </c>
      <c r="M254" s="12" t="s">
        <v>1669</v>
      </c>
      <c r="N254" s="12" t="s">
        <v>1530</v>
      </c>
      <c r="O254" s="12" t="s">
        <v>1531</v>
      </c>
      <c r="P254" s="20" t="s">
        <v>1356</v>
      </c>
      <c r="Q254" s="12"/>
      <c r="R254" s="12">
        <v>58.88</v>
      </c>
      <c r="S254" s="12"/>
      <c r="T254" s="12"/>
      <c r="U254" s="12"/>
      <c r="V254" s="12"/>
      <c r="W254" s="12"/>
      <c r="X254" s="12"/>
      <c r="Y254" s="11">
        <v>58.88</v>
      </c>
      <c r="Z254" s="11">
        <v>58.88</v>
      </c>
      <c r="AA254" s="11">
        <v>0</v>
      </c>
      <c r="AB254" s="37">
        <v>1</v>
      </c>
      <c r="AC254" s="38"/>
      <c r="AD254" s="12"/>
      <c r="AE254" s="39"/>
      <c r="AF254" s="39"/>
      <c r="AG254" s="39" t="s">
        <v>1339</v>
      </c>
      <c r="AH254" s="39">
        <v>58.88</v>
      </c>
      <c r="AI254" s="39">
        <v>58.88</v>
      </c>
      <c r="AJ254" s="39">
        <v>0</v>
      </c>
      <c r="AK254" s="39"/>
      <c r="AL254" s="39"/>
      <c r="AM254" s="39"/>
      <c r="AN254" s="39"/>
    </row>
    <row r="255" s="1" customFormat="1" ht="28.05" customHeight="1" spans="1:40">
      <c r="A255" s="11">
        <v>249</v>
      </c>
      <c r="B255" s="12" t="s">
        <v>1604</v>
      </c>
      <c r="C255" s="12" t="s">
        <v>1418</v>
      </c>
      <c r="D255" s="12" t="s">
        <v>1348</v>
      </c>
      <c r="E255" s="12" t="s">
        <v>1550</v>
      </c>
      <c r="F255" s="12" t="s">
        <v>1550</v>
      </c>
      <c r="G255" s="12" t="s">
        <v>1550</v>
      </c>
      <c r="H255" s="12" t="s">
        <v>1368</v>
      </c>
      <c r="I255" s="12" t="s">
        <v>1784</v>
      </c>
      <c r="J255" s="19">
        <v>32.74</v>
      </c>
      <c r="K255" s="12">
        <v>2023.05</v>
      </c>
      <c r="L255" s="12">
        <v>2023.11</v>
      </c>
      <c r="M255" s="12" t="s">
        <v>1672</v>
      </c>
      <c r="N255" s="12" t="s">
        <v>1374</v>
      </c>
      <c r="O255" s="12" t="s">
        <v>1375</v>
      </c>
      <c r="P255" s="20" t="s">
        <v>1387</v>
      </c>
      <c r="Q255" s="12"/>
      <c r="R255" s="12">
        <v>32.74</v>
      </c>
      <c r="S255" s="12"/>
      <c r="T255" s="12"/>
      <c r="U255" s="12"/>
      <c r="V255" s="12"/>
      <c r="W255" s="12"/>
      <c r="X255" s="12"/>
      <c r="Y255" s="11">
        <v>32.74</v>
      </c>
      <c r="Z255" s="11">
        <v>32.74</v>
      </c>
      <c r="AA255" s="11">
        <v>0</v>
      </c>
      <c r="AB255" s="37">
        <v>1</v>
      </c>
      <c r="AC255" s="38"/>
      <c r="AD255" s="12"/>
      <c r="AE255" s="39"/>
      <c r="AF255" s="39"/>
      <c r="AG255" s="39" t="s">
        <v>1339</v>
      </c>
      <c r="AH255" s="39">
        <v>32.74</v>
      </c>
      <c r="AI255" s="39">
        <v>32.74</v>
      </c>
      <c r="AJ255" s="39">
        <v>0</v>
      </c>
      <c r="AK255" s="39"/>
      <c r="AL255" s="39"/>
      <c r="AM255" s="39"/>
      <c r="AN255" s="39"/>
    </row>
    <row r="256" s="1" customFormat="1" ht="28.05" customHeight="1" spans="1:40">
      <c r="A256" s="11">
        <v>250</v>
      </c>
      <c r="B256" s="12" t="s">
        <v>1604</v>
      </c>
      <c r="C256" s="12" t="s">
        <v>1389</v>
      </c>
      <c r="D256" s="12" t="s">
        <v>1348</v>
      </c>
      <c r="E256" s="12" t="s">
        <v>1598</v>
      </c>
      <c r="F256" s="12" t="s">
        <v>1785</v>
      </c>
      <c r="G256" s="12" t="s">
        <v>1785</v>
      </c>
      <c r="H256" s="12" t="s">
        <v>1368</v>
      </c>
      <c r="I256" s="12" t="s">
        <v>1786</v>
      </c>
      <c r="J256" s="19">
        <v>39.05</v>
      </c>
      <c r="K256" s="12">
        <v>2023.05</v>
      </c>
      <c r="L256" s="12">
        <v>2023.11</v>
      </c>
      <c r="M256" s="12" t="s">
        <v>1647</v>
      </c>
      <c r="N256" s="12" t="s">
        <v>1377</v>
      </c>
      <c r="O256" s="12" t="s">
        <v>1378</v>
      </c>
      <c r="P256" s="20" t="s">
        <v>1356</v>
      </c>
      <c r="Q256" s="12"/>
      <c r="R256" s="12">
        <v>39.05</v>
      </c>
      <c r="S256" s="12"/>
      <c r="T256" s="12"/>
      <c r="U256" s="12"/>
      <c r="V256" s="12"/>
      <c r="W256" s="12"/>
      <c r="X256" s="12"/>
      <c r="Y256" s="11">
        <v>39.05</v>
      </c>
      <c r="Z256" s="11">
        <v>39.05</v>
      </c>
      <c r="AA256" s="11">
        <v>0</v>
      </c>
      <c r="AB256" s="37">
        <v>1</v>
      </c>
      <c r="AC256" s="38"/>
      <c r="AD256" s="12"/>
      <c r="AE256" s="39"/>
      <c r="AF256" s="39"/>
      <c r="AG256" s="39" t="s">
        <v>1339</v>
      </c>
      <c r="AH256" s="39">
        <v>39.05</v>
      </c>
      <c r="AI256" s="39">
        <v>39.05</v>
      </c>
      <c r="AJ256" s="39">
        <v>0</v>
      </c>
      <c r="AK256" s="39"/>
      <c r="AL256" s="39"/>
      <c r="AM256" s="39"/>
      <c r="AN256" s="39"/>
    </row>
    <row r="257" s="1" customFormat="1" ht="28.05" customHeight="1" spans="1:40">
      <c r="A257" s="11">
        <v>251</v>
      </c>
      <c r="B257" s="12" t="s">
        <v>1604</v>
      </c>
      <c r="C257" s="12" t="s">
        <v>1525</v>
      </c>
      <c r="D257" s="12" t="s">
        <v>1348</v>
      </c>
      <c r="E257" s="12" t="s">
        <v>1503</v>
      </c>
      <c r="F257" s="12" t="s">
        <v>1757</v>
      </c>
      <c r="G257" s="12" t="s">
        <v>1757</v>
      </c>
      <c r="H257" s="12" t="s">
        <v>1351</v>
      </c>
      <c r="I257" s="12" t="s">
        <v>1787</v>
      </c>
      <c r="J257" s="19">
        <v>55.04</v>
      </c>
      <c r="K257" s="12">
        <v>2023.05</v>
      </c>
      <c r="L257" s="12">
        <v>2023.1</v>
      </c>
      <c r="M257" s="12" t="s">
        <v>1449</v>
      </c>
      <c r="N257" s="12" t="s">
        <v>1374</v>
      </c>
      <c r="O257" s="12" t="s">
        <v>1375</v>
      </c>
      <c r="P257" s="20" t="s">
        <v>1356</v>
      </c>
      <c r="Q257" s="12"/>
      <c r="R257" s="12">
        <v>55.04</v>
      </c>
      <c r="S257" s="12"/>
      <c r="T257" s="12"/>
      <c r="U257" s="12"/>
      <c r="V257" s="12"/>
      <c r="W257" s="12"/>
      <c r="X257" s="12"/>
      <c r="Y257" s="11">
        <v>55.04</v>
      </c>
      <c r="Z257" s="11">
        <v>55.04</v>
      </c>
      <c r="AA257" s="11">
        <v>0</v>
      </c>
      <c r="AB257" s="37">
        <v>1</v>
      </c>
      <c r="AC257" s="38"/>
      <c r="AD257" s="12"/>
      <c r="AE257" s="39"/>
      <c r="AF257" s="39"/>
      <c r="AG257" s="39" t="s">
        <v>1339</v>
      </c>
      <c r="AH257" s="39">
        <v>55.04</v>
      </c>
      <c r="AI257" s="39">
        <v>55.04</v>
      </c>
      <c r="AJ257" s="39">
        <v>0</v>
      </c>
      <c r="AK257" s="39"/>
      <c r="AL257" s="39"/>
      <c r="AM257" s="39"/>
      <c r="AN257" s="39"/>
    </row>
    <row r="258" s="1" customFormat="1" ht="28.05" customHeight="1" spans="1:40">
      <c r="A258" s="11">
        <v>252</v>
      </c>
      <c r="B258" s="12" t="s">
        <v>1604</v>
      </c>
      <c r="C258" s="12" t="s">
        <v>1788</v>
      </c>
      <c r="D258" s="12" t="s">
        <v>1348</v>
      </c>
      <c r="E258" s="12" t="s">
        <v>1539</v>
      </c>
      <c r="F258" s="12" t="s">
        <v>1724</v>
      </c>
      <c r="G258" s="12" t="s">
        <v>1724</v>
      </c>
      <c r="H258" s="12" t="s">
        <v>1368</v>
      </c>
      <c r="I258" s="12" t="s">
        <v>1789</v>
      </c>
      <c r="J258" s="19">
        <v>98.64</v>
      </c>
      <c r="K258" s="12">
        <v>2023.05</v>
      </c>
      <c r="L258" s="12">
        <v>2023.1</v>
      </c>
      <c r="M258" s="12" t="s">
        <v>1678</v>
      </c>
      <c r="N258" s="12" t="s">
        <v>1382</v>
      </c>
      <c r="O258" s="12" t="s">
        <v>1383</v>
      </c>
      <c r="P258" s="20" t="s">
        <v>1356</v>
      </c>
      <c r="Q258" s="12"/>
      <c r="R258" s="12">
        <v>98.64</v>
      </c>
      <c r="S258" s="12"/>
      <c r="T258" s="12"/>
      <c r="U258" s="12"/>
      <c r="V258" s="12"/>
      <c r="W258" s="12"/>
      <c r="X258" s="12"/>
      <c r="Y258" s="11">
        <v>98.64</v>
      </c>
      <c r="Z258" s="11">
        <v>98.64</v>
      </c>
      <c r="AA258" s="11">
        <v>0</v>
      </c>
      <c r="AB258" s="37">
        <v>1</v>
      </c>
      <c r="AC258" s="38"/>
      <c r="AD258" s="12"/>
      <c r="AE258" s="39"/>
      <c r="AF258" s="39"/>
      <c r="AG258" s="39" t="s">
        <v>1339</v>
      </c>
      <c r="AH258" s="39">
        <v>98.64</v>
      </c>
      <c r="AI258" s="39">
        <v>98.64</v>
      </c>
      <c r="AJ258" s="39">
        <v>0</v>
      </c>
      <c r="AK258" s="39"/>
      <c r="AL258" s="39"/>
      <c r="AM258" s="39"/>
      <c r="AN258" s="39"/>
    </row>
    <row r="259" s="1" customFormat="1" ht="28.05" customHeight="1" spans="1:40">
      <c r="A259" s="11">
        <v>253</v>
      </c>
      <c r="B259" s="12" t="s">
        <v>1604</v>
      </c>
      <c r="C259" s="12" t="s">
        <v>1440</v>
      </c>
      <c r="D259" s="12" t="s">
        <v>1348</v>
      </c>
      <c r="E259" s="12" t="s">
        <v>1539</v>
      </c>
      <c r="F259" s="12" t="s">
        <v>1790</v>
      </c>
      <c r="G259" s="12" t="s">
        <v>1790</v>
      </c>
      <c r="H259" s="12" t="s">
        <v>1351</v>
      </c>
      <c r="I259" s="12" t="s">
        <v>1791</v>
      </c>
      <c r="J259" s="19">
        <v>51.8</v>
      </c>
      <c r="K259" s="12">
        <v>2023.05</v>
      </c>
      <c r="L259" s="12">
        <v>2023.1</v>
      </c>
      <c r="M259" s="12" t="s">
        <v>1681</v>
      </c>
      <c r="N259" s="12" t="s">
        <v>1520</v>
      </c>
      <c r="O259" s="12" t="s">
        <v>1521</v>
      </c>
      <c r="P259" s="20" t="s">
        <v>1356</v>
      </c>
      <c r="Q259" s="12"/>
      <c r="R259" s="12">
        <v>51.8</v>
      </c>
      <c r="S259" s="12"/>
      <c r="T259" s="12"/>
      <c r="U259" s="12"/>
      <c r="V259" s="12"/>
      <c r="W259" s="12"/>
      <c r="X259" s="12"/>
      <c r="Y259" s="11">
        <v>51.8</v>
      </c>
      <c r="Z259" s="11">
        <v>51.8</v>
      </c>
      <c r="AA259" s="11">
        <v>0</v>
      </c>
      <c r="AB259" s="37">
        <v>1</v>
      </c>
      <c r="AC259" s="38"/>
      <c r="AD259" s="12"/>
      <c r="AE259" s="39"/>
      <c r="AF259" s="39"/>
      <c r="AG259" s="39" t="s">
        <v>1339</v>
      </c>
      <c r="AH259" s="39">
        <v>51.8</v>
      </c>
      <c r="AI259" s="39">
        <v>51.8</v>
      </c>
      <c r="AJ259" s="39">
        <v>0</v>
      </c>
      <c r="AK259" s="39"/>
      <c r="AL259" s="39"/>
      <c r="AM259" s="39"/>
      <c r="AN259" s="39"/>
    </row>
    <row r="260" s="1" customFormat="1" ht="28.05" customHeight="1" spans="1:40">
      <c r="A260" s="11">
        <v>254</v>
      </c>
      <c r="B260" s="12" t="s">
        <v>1604</v>
      </c>
      <c r="C260" s="12" t="s">
        <v>1389</v>
      </c>
      <c r="D260" s="12" t="s">
        <v>1348</v>
      </c>
      <c r="E260" s="12" t="s">
        <v>1394</v>
      </c>
      <c r="F260" s="12" t="s">
        <v>1597</v>
      </c>
      <c r="G260" s="12" t="s">
        <v>1597</v>
      </c>
      <c r="H260" s="12" t="s">
        <v>1368</v>
      </c>
      <c r="I260" s="12" t="s">
        <v>1792</v>
      </c>
      <c r="J260" s="19">
        <v>79.35</v>
      </c>
      <c r="K260" s="12">
        <v>2023.05</v>
      </c>
      <c r="L260" s="12">
        <v>2023.1</v>
      </c>
      <c r="M260" s="12" t="s">
        <v>1449</v>
      </c>
      <c r="N260" s="12" t="s">
        <v>1382</v>
      </c>
      <c r="O260" s="12" t="s">
        <v>1383</v>
      </c>
      <c r="P260" s="20" t="s">
        <v>1356</v>
      </c>
      <c r="Q260" s="12"/>
      <c r="R260" s="12">
        <v>79.35</v>
      </c>
      <c r="S260" s="12"/>
      <c r="T260" s="12"/>
      <c r="U260" s="12"/>
      <c r="V260" s="12"/>
      <c r="W260" s="12"/>
      <c r="X260" s="12"/>
      <c r="Y260" s="11">
        <v>79.35</v>
      </c>
      <c r="Z260" s="11">
        <v>79.35</v>
      </c>
      <c r="AA260" s="11">
        <v>0</v>
      </c>
      <c r="AB260" s="37">
        <v>1</v>
      </c>
      <c r="AC260" s="38"/>
      <c r="AD260" s="12"/>
      <c r="AE260" s="39"/>
      <c r="AF260" s="39"/>
      <c r="AG260" s="39" t="s">
        <v>1339</v>
      </c>
      <c r="AH260" s="39">
        <v>79.35</v>
      </c>
      <c r="AI260" s="39">
        <v>79.35</v>
      </c>
      <c r="AJ260" s="39">
        <v>0</v>
      </c>
      <c r="AK260" s="39"/>
      <c r="AL260" s="39"/>
      <c r="AM260" s="39"/>
      <c r="AN260" s="39"/>
    </row>
    <row r="261" s="1" customFormat="1" ht="28.05" customHeight="1" spans="1:40">
      <c r="A261" s="11">
        <v>255</v>
      </c>
      <c r="B261" s="12" t="s">
        <v>1604</v>
      </c>
      <c r="C261" s="12" t="s">
        <v>1389</v>
      </c>
      <c r="D261" s="12" t="s">
        <v>1348</v>
      </c>
      <c r="E261" s="12" t="s">
        <v>1528</v>
      </c>
      <c r="F261" s="12" t="s">
        <v>1793</v>
      </c>
      <c r="G261" s="12" t="s">
        <v>1793</v>
      </c>
      <c r="H261" s="12" t="s">
        <v>1368</v>
      </c>
      <c r="I261" s="12" t="s">
        <v>1794</v>
      </c>
      <c r="J261" s="19">
        <v>48.65</v>
      </c>
      <c r="K261" s="12">
        <v>2023.05</v>
      </c>
      <c r="L261" s="12">
        <v>2023.1</v>
      </c>
      <c r="M261" s="12" t="s">
        <v>1665</v>
      </c>
      <c r="N261" s="12" t="s">
        <v>1377</v>
      </c>
      <c r="O261" s="12" t="s">
        <v>1378</v>
      </c>
      <c r="P261" s="20" t="s">
        <v>1387</v>
      </c>
      <c r="Q261" s="12"/>
      <c r="R261" s="12">
        <v>48.65</v>
      </c>
      <c r="S261" s="12"/>
      <c r="T261" s="12"/>
      <c r="U261" s="12"/>
      <c r="V261" s="12"/>
      <c r="W261" s="12"/>
      <c r="X261" s="12"/>
      <c r="Y261" s="11">
        <v>48.65</v>
      </c>
      <c r="Z261" s="11">
        <v>48.65</v>
      </c>
      <c r="AA261" s="11">
        <v>0</v>
      </c>
      <c r="AB261" s="37">
        <v>1</v>
      </c>
      <c r="AC261" s="38"/>
      <c r="AD261" s="12"/>
      <c r="AE261" s="39"/>
      <c r="AF261" s="39"/>
      <c r="AG261" s="39" t="s">
        <v>1339</v>
      </c>
      <c r="AH261" s="39">
        <v>48.65</v>
      </c>
      <c r="AI261" s="39">
        <v>48.65</v>
      </c>
      <c r="AJ261" s="39">
        <v>0</v>
      </c>
      <c r="AK261" s="39"/>
      <c r="AL261" s="39"/>
      <c r="AM261" s="39"/>
      <c r="AN261" s="39"/>
    </row>
    <row r="262" s="1" customFormat="1" ht="28.05" customHeight="1" spans="1:40">
      <c r="A262" s="11">
        <v>256</v>
      </c>
      <c r="B262" s="12" t="s">
        <v>1604</v>
      </c>
      <c r="C262" s="12" t="s">
        <v>1389</v>
      </c>
      <c r="D262" s="12" t="s">
        <v>1348</v>
      </c>
      <c r="E262" s="12" t="s">
        <v>1400</v>
      </c>
      <c r="F262" s="12" t="s">
        <v>1611</v>
      </c>
      <c r="G262" s="12" t="s">
        <v>1611</v>
      </c>
      <c r="H262" s="12" t="s">
        <v>1368</v>
      </c>
      <c r="I262" s="12" t="s">
        <v>1795</v>
      </c>
      <c r="J262" s="19">
        <v>19.83</v>
      </c>
      <c r="K262" s="12">
        <v>2023.05</v>
      </c>
      <c r="L262" s="12">
        <v>2023.11</v>
      </c>
      <c r="M262" s="12" t="s">
        <v>1656</v>
      </c>
      <c r="N262" s="12" t="s">
        <v>1374</v>
      </c>
      <c r="O262" s="12" t="s">
        <v>1375</v>
      </c>
      <c r="P262" s="20" t="s">
        <v>1356</v>
      </c>
      <c r="Q262" s="12"/>
      <c r="R262" s="12">
        <v>19.83</v>
      </c>
      <c r="S262" s="12"/>
      <c r="T262" s="12"/>
      <c r="U262" s="12"/>
      <c r="V262" s="12"/>
      <c r="W262" s="12"/>
      <c r="X262" s="12"/>
      <c r="Y262" s="11">
        <v>19.83</v>
      </c>
      <c r="Z262" s="11">
        <v>19.83</v>
      </c>
      <c r="AA262" s="11">
        <v>0</v>
      </c>
      <c r="AB262" s="37">
        <v>1</v>
      </c>
      <c r="AC262" s="38"/>
      <c r="AD262" s="12"/>
      <c r="AE262" s="39"/>
      <c r="AF262" s="39"/>
      <c r="AG262" s="39" t="s">
        <v>1339</v>
      </c>
      <c r="AH262" s="39">
        <v>19.83</v>
      </c>
      <c r="AI262" s="39">
        <v>19.83</v>
      </c>
      <c r="AJ262" s="39">
        <v>0</v>
      </c>
      <c r="AK262" s="39"/>
      <c r="AL262" s="39"/>
      <c r="AM262" s="39"/>
      <c r="AN262" s="39"/>
    </row>
    <row r="263" s="1" customFormat="1" ht="28.05" customHeight="1" spans="1:40">
      <c r="A263" s="11">
        <v>257</v>
      </c>
      <c r="B263" s="12" t="s">
        <v>1604</v>
      </c>
      <c r="C263" s="12" t="s">
        <v>1436</v>
      </c>
      <c r="D263" s="12" t="s">
        <v>1348</v>
      </c>
      <c r="E263" s="12" t="s">
        <v>1400</v>
      </c>
      <c r="F263" s="12" t="s">
        <v>1796</v>
      </c>
      <c r="G263" s="12" t="s">
        <v>1796</v>
      </c>
      <c r="H263" s="12" t="s">
        <v>1351</v>
      </c>
      <c r="I263" s="12" t="s">
        <v>1797</v>
      </c>
      <c r="J263" s="19">
        <v>39.92</v>
      </c>
      <c r="K263" s="12">
        <v>2023.05</v>
      </c>
      <c r="L263" s="12">
        <v>2023.11</v>
      </c>
      <c r="M263" s="12" t="s">
        <v>1519</v>
      </c>
      <c r="N263" s="12" t="s">
        <v>1530</v>
      </c>
      <c r="O263" s="12" t="s">
        <v>1531</v>
      </c>
      <c r="P263" s="20" t="s">
        <v>1387</v>
      </c>
      <c r="Q263" s="12"/>
      <c r="R263" s="12">
        <v>39.92</v>
      </c>
      <c r="S263" s="12"/>
      <c r="T263" s="12"/>
      <c r="U263" s="12"/>
      <c r="V263" s="12"/>
      <c r="W263" s="12"/>
      <c r="X263" s="12"/>
      <c r="Y263" s="11">
        <v>39.92</v>
      </c>
      <c r="Z263" s="11">
        <v>39.92</v>
      </c>
      <c r="AA263" s="11">
        <v>0</v>
      </c>
      <c r="AB263" s="37">
        <v>1</v>
      </c>
      <c r="AC263" s="38"/>
      <c r="AD263" s="12"/>
      <c r="AE263" s="39"/>
      <c r="AF263" s="39"/>
      <c r="AG263" s="39" t="s">
        <v>1339</v>
      </c>
      <c r="AH263" s="39">
        <v>39.92</v>
      </c>
      <c r="AI263" s="39">
        <v>39.92</v>
      </c>
      <c r="AJ263" s="39">
        <v>0</v>
      </c>
      <c r="AK263" s="39"/>
      <c r="AL263" s="39"/>
      <c r="AM263" s="39"/>
      <c r="AN263" s="39"/>
    </row>
    <row r="264" s="1" customFormat="1" ht="28.05" customHeight="1" spans="1:40">
      <c r="A264" s="11">
        <v>258</v>
      </c>
      <c r="B264" s="12" t="s">
        <v>1604</v>
      </c>
      <c r="C264" s="12" t="s">
        <v>1389</v>
      </c>
      <c r="D264" s="12" t="s">
        <v>1348</v>
      </c>
      <c r="E264" s="12" t="s">
        <v>1400</v>
      </c>
      <c r="F264" s="12" t="s">
        <v>1798</v>
      </c>
      <c r="G264" s="12" t="s">
        <v>1798</v>
      </c>
      <c r="H264" s="12" t="s">
        <v>1368</v>
      </c>
      <c r="I264" s="12" t="s">
        <v>1799</v>
      </c>
      <c r="J264" s="19">
        <v>40.35</v>
      </c>
      <c r="K264" s="12">
        <v>2023.05</v>
      </c>
      <c r="L264" s="12">
        <v>2023.11</v>
      </c>
      <c r="M264" s="12" t="s">
        <v>1660</v>
      </c>
      <c r="N264" s="12" t="s">
        <v>1374</v>
      </c>
      <c r="O264" s="12" t="s">
        <v>1375</v>
      </c>
      <c r="P264" s="20" t="s">
        <v>1356</v>
      </c>
      <c r="Q264" s="12"/>
      <c r="R264" s="12">
        <v>40.35</v>
      </c>
      <c r="S264" s="12"/>
      <c r="T264" s="12"/>
      <c r="U264" s="12"/>
      <c r="V264" s="12"/>
      <c r="W264" s="12"/>
      <c r="X264" s="12"/>
      <c r="Y264" s="11">
        <v>40.35</v>
      </c>
      <c r="Z264" s="11">
        <v>40.35</v>
      </c>
      <c r="AA264" s="11">
        <v>0</v>
      </c>
      <c r="AB264" s="37">
        <v>1</v>
      </c>
      <c r="AC264" s="38"/>
      <c r="AD264" s="12"/>
      <c r="AE264" s="39"/>
      <c r="AF264" s="39"/>
      <c r="AG264" s="39" t="s">
        <v>1339</v>
      </c>
      <c r="AH264" s="39">
        <v>40.35</v>
      </c>
      <c r="AI264" s="39">
        <v>40.35</v>
      </c>
      <c r="AJ264" s="39">
        <v>0</v>
      </c>
      <c r="AK264" s="39"/>
      <c r="AL264" s="39"/>
      <c r="AM264" s="39"/>
      <c r="AN264" s="39"/>
    </row>
    <row r="265" s="1" customFormat="1" ht="28.05" customHeight="1" spans="1:40">
      <c r="A265" s="11">
        <v>259</v>
      </c>
      <c r="B265" s="12" t="s">
        <v>1604</v>
      </c>
      <c r="C265" s="12" t="s">
        <v>1389</v>
      </c>
      <c r="D265" s="12" t="s">
        <v>1348</v>
      </c>
      <c r="E265" s="12" t="s">
        <v>1400</v>
      </c>
      <c r="F265" s="12" t="s">
        <v>1800</v>
      </c>
      <c r="G265" s="12" t="s">
        <v>1800</v>
      </c>
      <c r="H265" s="12" t="s">
        <v>1368</v>
      </c>
      <c r="I265" s="12" t="s">
        <v>1801</v>
      </c>
      <c r="J265" s="19">
        <v>44.7</v>
      </c>
      <c r="K265" s="12">
        <v>2023.05</v>
      </c>
      <c r="L265" s="12">
        <v>2023.11</v>
      </c>
      <c r="M265" s="12" t="s">
        <v>1647</v>
      </c>
      <c r="N265" s="12" t="s">
        <v>1377</v>
      </c>
      <c r="O265" s="12" t="s">
        <v>1378</v>
      </c>
      <c r="P265" s="20" t="s">
        <v>1356</v>
      </c>
      <c r="Q265" s="12"/>
      <c r="R265" s="12">
        <v>44.7</v>
      </c>
      <c r="S265" s="12"/>
      <c r="T265" s="12"/>
      <c r="U265" s="12"/>
      <c r="V265" s="12"/>
      <c r="W265" s="12"/>
      <c r="X265" s="12"/>
      <c r="Y265" s="11">
        <v>44.7</v>
      </c>
      <c r="Z265" s="11">
        <v>44.7</v>
      </c>
      <c r="AA265" s="11">
        <v>0</v>
      </c>
      <c r="AB265" s="37">
        <v>1</v>
      </c>
      <c r="AC265" s="38"/>
      <c r="AD265" s="12"/>
      <c r="AE265" s="39"/>
      <c r="AF265" s="39"/>
      <c r="AG265" s="39" t="s">
        <v>1339</v>
      </c>
      <c r="AH265" s="39">
        <v>44.7</v>
      </c>
      <c r="AI265" s="39">
        <v>44.7</v>
      </c>
      <c r="AJ265" s="39">
        <v>0</v>
      </c>
      <c r="AK265" s="39"/>
      <c r="AL265" s="39"/>
      <c r="AM265" s="39"/>
      <c r="AN265" s="39"/>
    </row>
    <row r="266" s="1" customFormat="1" ht="28.05" customHeight="1" spans="1:40">
      <c r="A266" s="11">
        <v>260</v>
      </c>
      <c r="B266" s="12" t="s">
        <v>1604</v>
      </c>
      <c r="C266" s="12" t="s">
        <v>1389</v>
      </c>
      <c r="D266" s="12" t="s">
        <v>1348</v>
      </c>
      <c r="E266" s="12" t="s">
        <v>1503</v>
      </c>
      <c r="F266" s="12" t="s">
        <v>1802</v>
      </c>
      <c r="G266" s="12" t="s">
        <v>1802</v>
      </c>
      <c r="H266" s="12" t="s">
        <v>1368</v>
      </c>
      <c r="I266" s="12" t="s">
        <v>1803</v>
      </c>
      <c r="J266" s="19">
        <v>16.98</v>
      </c>
      <c r="K266" s="12">
        <v>2023.05</v>
      </c>
      <c r="L266" s="12">
        <v>2023.11</v>
      </c>
      <c r="M266" s="12" t="s">
        <v>1626</v>
      </c>
      <c r="N266" s="12" t="s">
        <v>1374</v>
      </c>
      <c r="O266" s="12" t="s">
        <v>1375</v>
      </c>
      <c r="P266" s="20" t="s">
        <v>1356</v>
      </c>
      <c r="Q266" s="12"/>
      <c r="R266" s="12">
        <v>16.98</v>
      </c>
      <c r="S266" s="12"/>
      <c r="T266" s="12"/>
      <c r="U266" s="12"/>
      <c r="V266" s="12"/>
      <c r="W266" s="12"/>
      <c r="X266" s="12"/>
      <c r="Y266" s="11">
        <v>16.98</v>
      </c>
      <c r="Z266" s="11">
        <v>16.98</v>
      </c>
      <c r="AA266" s="11">
        <v>0</v>
      </c>
      <c r="AB266" s="37">
        <v>1</v>
      </c>
      <c r="AC266" s="38"/>
      <c r="AD266" s="12"/>
      <c r="AE266" s="39"/>
      <c r="AF266" s="39"/>
      <c r="AG266" s="39" t="s">
        <v>1339</v>
      </c>
      <c r="AH266" s="39">
        <v>16.98</v>
      </c>
      <c r="AI266" s="39">
        <v>16.98</v>
      </c>
      <c r="AJ266" s="39">
        <v>0</v>
      </c>
      <c r="AK266" s="39"/>
      <c r="AL266" s="39"/>
      <c r="AM266" s="39"/>
      <c r="AN266" s="39"/>
    </row>
    <row r="267" s="1" customFormat="1" ht="28.05" customHeight="1" spans="1:40">
      <c r="A267" s="11">
        <v>261</v>
      </c>
      <c r="B267" s="12" t="s">
        <v>1604</v>
      </c>
      <c r="C267" s="12" t="s">
        <v>1525</v>
      </c>
      <c r="D267" s="12" t="s">
        <v>1348</v>
      </c>
      <c r="E267" s="12" t="s">
        <v>1528</v>
      </c>
      <c r="F267" s="12" t="s">
        <v>1804</v>
      </c>
      <c r="G267" s="12" t="s">
        <v>1804</v>
      </c>
      <c r="H267" s="12" t="s">
        <v>1351</v>
      </c>
      <c r="I267" s="12" t="s">
        <v>1805</v>
      </c>
      <c r="J267" s="19">
        <v>15.04</v>
      </c>
      <c r="K267" s="12">
        <v>2023.05</v>
      </c>
      <c r="L267" s="12">
        <v>2023.11</v>
      </c>
      <c r="M267" s="12" t="s">
        <v>1665</v>
      </c>
      <c r="N267" s="12" t="s">
        <v>1382</v>
      </c>
      <c r="O267" s="12" t="s">
        <v>1383</v>
      </c>
      <c r="P267" s="20" t="s">
        <v>1387</v>
      </c>
      <c r="Q267" s="12"/>
      <c r="R267" s="12">
        <v>15.04</v>
      </c>
      <c r="S267" s="12"/>
      <c r="T267" s="12"/>
      <c r="U267" s="12"/>
      <c r="V267" s="12"/>
      <c r="W267" s="12"/>
      <c r="X267" s="12"/>
      <c r="Y267" s="11">
        <v>15.04</v>
      </c>
      <c r="Z267" s="11">
        <v>15.04</v>
      </c>
      <c r="AA267" s="11">
        <v>0</v>
      </c>
      <c r="AB267" s="37">
        <v>1</v>
      </c>
      <c r="AC267" s="38"/>
      <c r="AD267" s="12"/>
      <c r="AE267" s="39"/>
      <c r="AF267" s="39"/>
      <c r="AG267" s="39" t="s">
        <v>1339</v>
      </c>
      <c r="AH267" s="39">
        <v>15.04</v>
      </c>
      <c r="AI267" s="39">
        <v>15.04</v>
      </c>
      <c r="AJ267" s="39">
        <v>0</v>
      </c>
      <c r="AK267" s="39"/>
      <c r="AL267" s="39"/>
      <c r="AM267" s="39"/>
      <c r="AN267" s="39"/>
    </row>
    <row r="268" s="1" customFormat="1" ht="28.05" customHeight="1" spans="1:40">
      <c r="A268" s="11">
        <v>262</v>
      </c>
      <c r="B268" s="12" t="s">
        <v>1604</v>
      </c>
      <c r="C268" s="12" t="s">
        <v>1525</v>
      </c>
      <c r="D268" s="12" t="s">
        <v>1348</v>
      </c>
      <c r="E268" s="12" t="s">
        <v>1528</v>
      </c>
      <c r="F268" s="12" t="s">
        <v>1806</v>
      </c>
      <c r="G268" s="12" t="s">
        <v>1806</v>
      </c>
      <c r="H268" s="12" t="s">
        <v>1351</v>
      </c>
      <c r="I268" s="12" t="s">
        <v>1807</v>
      </c>
      <c r="J268" s="19">
        <v>53.5</v>
      </c>
      <c r="K268" s="12">
        <v>2023.05</v>
      </c>
      <c r="L268" s="12">
        <v>2023.11</v>
      </c>
      <c r="M268" s="12" t="s">
        <v>1542</v>
      </c>
      <c r="N268" s="12" t="s">
        <v>1520</v>
      </c>
      <c r="O268" s="12" t="s">
        <v>1521</v>
      </c>
      <c r="P268" s="20" t="s">
        <v>1387</v>
      </c>
      <c r="Q268" s="12"/>
      <c r="R268" s="12">
        <v>53.5</v>
      </c>
      <c r="S268" s="12"/>
      <c r="T268" s="12"/>
      <c r="U268" s="12"/>
      <c r="V268" s="12"/>
      <c r="W268" s="12"/>
      <c r="X268" s="12"/>
      <c r="Y268" s="11">
        <v>53.5</v>
      </c>
      <c r="Z268" s="11">
        <v>53.5</v>
      </c>
      <c r="AA268" s="11">
        <v>0</v>
      </c>
      <c r="AB268" s="37">
        <v>1</v>
      </c>
      <c r="AC268" s="38"/>
      <c r="AD268" s="12"/>
      <c r="AE268" s="39"/>
      <c r="AF268" s="39"/>
      <c r="AG268" s="39" t="s">
        <v>1339</v>
      </c>
      <c r="AH268" s="39">
        <v>53.5</v>
      </c>
      <c r="AI268" s="39">
        <v>53.5</v>
      </c>
      <c r="AJ268" s="39">
        <v>0</v>
      </c>
      <c r="AK268" s="39"/>
      <c r="AL268" s="39"/>
      <c r="AM268" s="39"/>
      <c r="AN268" s="39"/>
    </row>
    <row r="269" s="1" customFormat="1" ht="28.05" customHeight="1" spans="1:40">
      <c r="A269" s="11">
        <v>263</v>
      </c>
      <c r="B269" s="12" t="s">
        <v>1604</v>
      </c>
      <c r="C269" s="12" t="s">
        <v>1418</v>
      </c>
      <c r="D269" s="12" t="s">
        <v>1348</v>
      </c>
      <c r="E269" s="12" t="s">
        <v>1526</v>
      </c>
      <c r="F269" s="12" t="s">
        <v>1808</v>
      </c>
      <c r="G269" s="12" t="s">
        <v>1808</v>
      </c>
      <c r="H269" s="12" t="s">
        <v>1368</v>
      </c>
      <c r="I269" s="12" t="s">
        <v>1809</v>
      </c>
      <c r="J269" s="19">
        <v>32</v>
      </c>
      <c r="K269" s="12">
        <v>2023.05</v>
      </c>
      <c r="L269" s="12">
        <v>2023.11</v>
      </c>
      <c r="M269" s="12" t="s">
        <v>1669</v>
      </c>
      <c r="N269" s="12" t="s">
        <v>1382</v>
      </c>
      <c r="O269" s="12" t="s">
        <v>1383</v>
      </c>
      <c r="P269" s="20" t="s">
        <v>1356</v>
      </c>
      <c r="Q269" s="12"/>
      <c r="R269" s="12">
        <v>32</v>
      </c>
      <c r="S269" s="12"/>
      <c r="T269" s="12"/>
      <c r="U269" s="12"/>
      <c r="V269" s="12"/>
      <c r="W269" s="12"/>
      <c r="X269" s="12"/>
      <c r="Y269" s="11">
        <v>32</v>
      </c>
      <c r="Z269" s="11">
        <v>32</v>
      </c>
      <c r="AA269" s="11">
        <v>0</v>
      </c>
      <c r="AB269" s="37">
        <v>1</v>
      </c>
      <c r="AC269" s="38"/>
      <c r="AD269" s="12"/>
      <c r="AE269" s="39"/>
      <c r="AF269" s="39"/>
      <c r="AG269" s="39" t="s">
        <v>1339</v>
      </c>
      <c r="AH269" s="39">
        <v>32</v>
      </c>
      <c r="AI269" s="39">
        <v>32</v>
      </c>
      <c r="AJ269" s="39">
        <v>0</v>
      </c>
      <c r="AK269" s="39"/>
      <c r="AL269" s="39"/>
      <c r="AM269" s="39"/>
      <c r="AN269" s="39"/>
    </row>
    <row r="270" s="1" customFormat="1" ht="28.05" customHeight="1" spans="1:40">
      <c r="A270" s="11">
        <v>264</v>
      </c>
      <c r="B270" s="12" t="s">
        <v>1604</v>
      </c>
      <c r="C270" s="12" t="s">
        <v>1431</v>
      </c>
      <c r="D270" s="12" t="s">
        <v>1348</v>
      </c>
      <c r="E270" s="12" t="s">
        <v>1598</v>
      </c>
      <c r="F270" s="12" t="s">
        <v>1810</v>
      </c>
      <c r="G270" s="12" t="s">
        <v>1810</v>
      </c>
      <c r="H270" s="12" t="s">
        <v>1351</v>
      </c>
      <c r="I270" s="12" t="s">
        <v>1811</v>
      </c>
      <c r="J270" s="19">
        <v>26.2</v>
      </c>
      <c r="K270" s="12">
        <v>2023.05</v>
      </c>
      <c r="L270" s="12">
        <v>2023.11</v>
      </c>
      <c r="M270" s="12" t="s">
        <v>1672</v>
      </c>
      <c r="N270" s="12" t="s">
        <v>1377</v>
      </c>
      <c r="O270" s="12" t="s">
        <v>1378</v>
      </c>
      <c r="P270" s="20" t="s">
        <v>1387</v>
      </c>
      <c r="Q270" s="12"/>
      <c r="R270" s="12">
        <v>26.2</v>
      </c>
      <c r="S270" s="12"/>
      <c r="T270" s="12"/>
      <c r="U270" s="12"/>
      <c r="V270" s="12"/>
      <c r="W270" s="12"/>
      <c r="X270" s="12"/>
      <c r="Y270" s="11">
        <v>26.2</v>
      </c>
      <c r="Z270" s="11">
        <v>26.2</v>
      </c>
      <c r="AA270" s="11">
        <v>0</v>
      </c>
      <c r="AB270" s="37">
        <v>1</v>
      </c>
      <c r="AC270" s="38"/>
      <c r="AD270" s="12"/>
      <c r="AE270" s="39"/>
      <c r="AF270" s="39"/>
      <c r="AG270" s="39" t="s">
        <v>1339</v>
      </c>
      <c r="AH270" s="39">
        <v>26.2</v>
      </c>
      <c r="AI270" s="39">
        <v>26.2</v>
      </c>
      <c r="AJ270" s="39">
        <v>0</v>
      </c>
      <c r="AK270" s="39"/>
      <c r="AL270" s="39"/>
      <c r="AM270" s="39"/>
      <c r="AN270" s="39"/>
    </row>
    <row r="271" s="1" customFormat="1" ht="28.05" customHeight="1" spans="1:40">
      <c r="A271" s="11">
        <v>265</v>
      </c>
      <c r="B271" s="12" t="s">
        <v>1604</v>
      </c>
      <c r="C271" s="12" t="s">
        <v>1389</v>
      </c>
      <c r="D271" s="12" t="s">
        <v>1348</v>
      </c>
      <c r="E271" s="12" t="s">
        <v>1407</v>
      </c>
      <c r="F271" s="12" t="s">
        <v>1649</v>
      </c>
      <c r="G271" s="12" t="s">
        <v>1649</v>
      </c>
      <c r="H271" s="12" t="s">
        <v>1368</v>
      </c>
      <c r="I271" s="12" t="s">
        <v>1812</v>
      </c>
      <c r="J271" s="19">
        <v>59.4</v>
      </c>
      <c r="K271" s="12">
        <v>2023.05</v>
      </c>
      <c r="L271" s="12">
        <v>2023.11</v>
      </c>
      <c r="M271" s="12" t="s">
        <v>1647</v>
      </c>
      <c r="N271" s="12" t="s">
        <v>1374</v>
      </c>
      <c r="O271" s="12" t="s">
        <v>1375</v>
      </c>
      <c r="P271" s="20" t="s">
        <v>1356</v>
      </c>
      <c r="Q271" s="12"/>
      <c r="R271" s="12">
        <v>59.4</v>
      </c>
      <c r="S271" s="12"/>
      <c r="T271" s="12"/>
      <c r="U271" s="12"/>
      <c r="V271" s="12"/>
      <c r="W271" s="12"/>
      <c r="X271" s="12"/>
      <c r="Y271" s="11">
        <v>59.4</v>
      </c>
      <c r="Z271" s="11">
        <v>59.4</v>
      </c>
      <c r="AA271" s="11">
        <v>0</v>
      </c>
      <c r="AB271" s="37">
        <v>1</v>
      </c>
      <c r="AC271" s="38"/>
      <c r="AD271" s="12"/>
      <c r="AE271" s="39"/>
      <c r="AF271" s="39"/>
      <c r="AG271" s="39" t="s">
        <v>1339</v>
      </c>
      <c r="AH271" s="39">
        <v>59.4</v>
      </c>
      <c r="AI271" s="39">
        <v>59.4</v>
      </c>
      <c r="AJ271" s="39">
        <v>0</v>
      </c>
      <c r="AK271" s="39"/>
      <c r="AL271" s="39"/>
      <c r="AM271" s="39"/>
      <c r="AN271" s="39"/>
    </row>
    <row r="272" s="1" customFormat="1" ht="28.05" customHeight="1" spans="1:40">
      <c r="A272" s="11">
        <v>266</v>
      </c>
      <c r="B272" s="12" t="s">
        <v>1733</v>
      </c>
      <c r="C272" s="12" t="s">
        <v>1482</v>
      </c>
      <c r="D272" s="12" t="s">
        <v>1348</v>
      </c>
      <c r="E272" s="12" t="s">
        <v>1410</v>
      </c>
      <c r="F272" s="12" t="s">
        <v>1510</v>
      </c>
      <c r="G272" s="12" t="s">
        <v>1510</v>
      </c>
      <c r="H272" s="12" t="s">
        <v>1351</v>
      </c>
      <c r="I272" s="12" t="s">
        <v>1813</v>
      </c>
      <c r="J272" s="19">
        <v>50</v>
      </c>
      <c r="K272" s="12">
        <v>2023.05</v>
      </c>
      <c r="L272" s="12">
        <v>2023.1</v>
      </c>
      <c r="M272" s="12" t="s">
        <v>1735</v>
      </c>
      <c r="N272" s="12" t="s">
        <v>1530</v>
      </c>
      <c r="O272" s="12" t="s">
        <v>1531</v>
      </c>
      <c r="P272" s="20" t="s">
        <v>1356</v>
      </c>
      <c r="Q272" s="12"/>
      <c r="R272" s="12">
        <v>50</v>
      </c>
      <c r="S272" s="12"/>
      <c r="T272" s="12"/>
      <c r="U272" s="12"/>
      <c r="V272" s="12"/>
      <c r="W272" s="12"/>
      <c r="X272" s="12"/>
      <c r="Y272" s="11">
        <v>50</v>
      </c>
      <c r="Z272" s="11">
        <v>50</v>
      </c>
      <c r="AA272" s="11">
        <v>0</v>
      </c>
      <c r="AB272" s="37">
        <v>1</v>
      </c>
      <c r="AC272" s="38"/>
      <c r="AD272" s="12"/>
      <c r="AE272" s="39"/>
      <c r="AF272" s="39"/>
      <c r="AG272" s="39" t="s">
        <v>1339</v>
      </c>
      <c r="AH272" s="39">
        <v>50</v>
      </c>
      <c r="AI272" s="39">
        <v>50</v>
      </c>
      <c r="AJ272" s="39">
        <v>0</v>
      </c>
      <c r="AK272" s="39"/>
      <c r="AL272" s="39"/>
      <c r="AM272" s="39"/>
      <c r="AN272" s="39"/>
    </row>
    <row r="273" s="1" customFormat="1" ht="28.05" customHeight="1" spans="1:40">
      <c r="A273" s="11">
        <v>267</v>
      </c>
      <c r="B273" s="12" t="s">
        <v>1733</v>
      </c>
      <c r="C273" s="12" t="s">
        <v>1482</v>
      </c>
      <c r="D273" s="12" t="s">
        <v>1348</v>
      </c>
      <c r="E273" s="12" t="s">
        <v>1410</v>
      </c>
      <c r="F273" s="12" t="s">
        <v>1512</v>
      </c>
      <c r="G273" s="12" t="s">
        <v>1512</v>
      </c>
      <c r="H273" s="12" t="s">
        <v>1351</v>
      </c>
      <c r="I273" s="12" t="s">
        <v>1813</v>
      </c>
      <c r="J273" s="19">
        <v>50</v>
      </c>
      <c r="K273" s="12">
        <v>2023.05</v>
      </c>
      <c r="L273" s="12">
        <v>2023.1</v>
      </c>
      <c r="M273" s="12" t="s">
        <v>1735</v>
      </c>
      <c r="N273" s="12" t="s">
        <v>1374</v>
      </c>
      <c r="O273" s="12" t="s">
        <v>1375</v>
      </c>
      <c r="P273" s="20" t="s">
        <v>1356</v>
      </c>
      <c r="Q273" s="12"/>
      <c r="R273" s="12">
        <v>50</v>
      </c>
      <c r="S273" s="12"/>
      <c r="T273" s="12"/>
      <c r="U273" s="12"/>
      <c r="V273" s="12"/>
      <c r="W273" s="12"/>
      <c r="X273" s="12"/>
      <c r="Y273" s="11">
        <v>50</v>
      </c>
      <c r="Z273" s="11">
        <v>50</v>
      </c>
      <c r="AA273" s="11">
        <v>0</v>
      </c>
      <c r="AB273" s="37">
        <v>1</v>
      </c>
      <c r="AC273" s="38"/>
      <c r="AD273" s="12"/>
      <c r="AE273" s="39"/>
      <c r="AF273" s="39"/>
      <c r="AG273" s="39" t="s">
        <v>1339</v>
      </c>
      <c r="AH273" s="39">
        <v>50</v>
      </c>
      <c r="AI273" s="39">
        <v>50</v>
      </c>
      <c r="AJ273" s="39">
        <v>0</v>
      </c>
      <c r="AK273" s="39"/>
      <c r="AL273" s="39"/>
      <c r="AM273" s="39"/>
      <c r="AN273" s="39"/>
    </row>
    <row r="274" s="1" customFormat="1" ht="28.05" customHeight="1" spans="1:40">
      <c r="A274" s="11">
        <v>268</v>
      </c>
      <c r="B274" s="12" t="s">
        <v>1411</v>
      </c>
      <c r="C274" s="12" t="s">
        <v>1431</v>
      </c>
      <c r="D274" s="12" t="s">
        <v>1348</v>
      </c>
      <c r="E274" s="12" t="s">
        <v>1412</v>
      </c>
      <c r="F274" s="12" t="s">
        <v>1544</v>
      </c>
      <c r="G274" s="12" t="s">
        <v>1544</v>
      </c>
      <c r="H274" s="12" t="s">
        <v>1368</v>
      </c>
      <c r="I274" s="12" t="s">
        <v>1814</v>
      </c>
      <c r="J274" s="19">
        <v>15</v>
      </c>
      <c r="K274" s="12">
        <v>2023.05</v>
      </c>
      <c r="L274" s="12">
        <v>2023.1</v>
      </c>
      <c r="M274" s="12" t="s">
        <v>1681</v>
      </c>
      <c r="N274" s="12" t="s">
        <v>1377</v>
      </c>
      <c r="O274" s="12" t="s">
        <v>1378</v>
      </c>
      <c r="P274" s="20" t="s">
        <v>1356</v>
      </c>
      <c r="Q274" s="12"/>
      <c r="R274" s="12"/>
      <c r="S274" s="12"/>
      <c r="T274" s="12"/>
      <c r="U274" s="12"/>
      <c r="V274" s="12"/>
      <c r="W274" s="12"/>
      <c r="X274" s="12">
        <v>15</v>
      </c>
      <c r="Y274" s="11">
        <v>15</v>
      </c>
      <c r="Z274" s="11">
        <v>0</v>
      </c>
      <c r="AA274" s="11">
        <v>15</v>
      </c>
      <c r="AB274" s="37"/>
      <c r="AC274" s="38">
        <v>1</v>
      </c>
      <c r="AD274" s="12"/>
      <c r="AE274" s="39"/>
      <c r="AF274" s="39"/>
      <c r="AG274" s="39" t="s">
        <v>1339</v>
      </c>
      <c r="AH274" s="39">
        <v>15</v>
      </c>
      <c r="AI274" s="39">
        <v>15</v>
      </c>
      <c r="AJ274" s="39">
        <v>0</v>
      </c>
      <c r="AK274" s="39"/>
      <c r="AL274" s="39"/>
      <c r="AM274" s="39"/>
      <c r="AN274" s="39"/>
    </row>
    <row r="275" s="1" customFormat="1" ht="28.05" customHeight="1" spans="1:40">
      <c r="A275" s="11">
        <v>269</v>
      </c>
      <c r="B275" s="12" t="s">
        <v>1411</v>
      </c>
      <c r="C275" s="12" t="s">
        <v>1389</v>
      </c>
      <c r="D275" s="12" t="s">
        <v>1348</v>
      </c>
      <c r="E275" s="12" t="s">
        <v>1412</v>
      </c>
      <c r="F275" s="12" t="s">
        <v>1722</v>
      </c>
      <c r="G275" s="12" t="s">
        <v>1722</v>
      </c>
      <c r="H275" s="12" t="s">
        <v>1368</v>
      </c>
      <c r="I275" s="12" t="s">
        <v>1815</v>
      </c>
      <c r="J275" s="19">
        <v>20</v>
      </c>
      <c r="K275" s="12">
        <v>2023.05</v>
      </c>
      <c r="L275" s="12">
        <v>2023.1</v>
      </c>
      <c r="M275" s="12" t="s">
        <v>1449</v>
      </c>
      <c r="N275" s="12" t="s">
        <v>1374</v>
      </c>
      <c r="O275" s="12" t="s">
        <v>1375</v>
      </c>
      <c r="P275" s="20" t="s">
        <v>1356</v>
      </c>
      <c r="Q275" s="12"/>
      <c r="R275" s="12"/>
      <c r="S275" s="12"/>
      <c r="T275" s="12"/>
      <c r="U275" s="12"/>
      <c r="V275" s="12"/>
      <c r="W275" s="12"/>
      <c r="X275" s="12">
        <v>20</v>
      </c>
      <c r="Y275" s="11">
        <v>20</v>
      </c>
      <c r="Z275" s="11">
        <v>0</v>
      </c>
      <c r="AA275" s="11">
        <v>20</v>
      </c>
      <c r="AB275" s="37"/>
      <c r="AC275" s="38">
        <v>1</v>
      </c>
      <c r="AD275" s="12"/>
      <c r="AE275" s="39"/>
      <c r="AF275" s="39"/>
      <c r="AG275" s="39" t="s">
        <v>1339</v>
      </c>
      <c r="AH275" s="39">
        <v>20</v>
      </c>
      <c r="AI275" s="39">
        <v>20</v>
      </c>
      <c r="AJ275" s="39">
        <v>0</v>
      </c>
      <c r="AK275" s="39"/>
      <c r="AL275" s="39"/>
      <c r="AM275" s="39"/>
      <c r="AN275" s="39"/>
    </row>
    <row r="276" s="1" customFormat="1" ht="28.05" customHeight="1" spans="1:40">
      <c r="A276" s="11">
        <v>270</v>
      </c>
      <c r="B276" s="12" t="s">
        <v>1411</v>
      </c>
      <c r="C276" s="12" t="s">
        <v>1389</v>
      </c>
      <c r="D276" s="12" t="s">
        <v>1348</v>
      </c>
      <c r="E276" s="12" t="s">
        <v>1412</v>
      </c>
      <c r="F276" s="12" t="s">
        <v>1816</v>
      </c>
      <c r="G276" s="12" t="s">
        <v>1816</v>
      </c>
      <c r="H276" s="12" t="s">
        <v>1368</v>
      </c>
      <c r="I276" s="12" t="s">
        <v>1817</v>
      </c>
      <c r="J276" s="19">
        <v>20</v>
      </c>
      <c r="K276" s="12">
        <v>2023.05</v>
      </c>
      <c r="L276" s="12">
        <v>2023.1</v>
      </c>
      <c r="M276" s="12" t="s">
        <v>1665</v>
      </c>
      <c r="N276" s="12" t="s">
        <v>1382</v>
      </c>
      <c r="O276" s="12" t="s">
        <v>1383</v>
      </c>
      <c r="P276" s="20" t="s">
        <v>1387</v>
      </c>
      <c r="Q276" s="12"/>
      <c r="R276" s="12"/>
      <c r="S276" s="12"/>
      <c r="T276" s="12"/>
      <c r="U276" s="12"/>
      <c r="V276" s="12"/>
      <c r="W276" s="12"/>
      <c r="X276" s="12">
        <v>20</v>
      </c>
      <c r="Y276" s="11">
        <v>20</v>
      </c>
      <c r="Z276" s="11">
        <v>0</v>
      </c>
      <c r="AA276" s="11">
        <v>20</v>
      </c>
      <c r="AB276" s="37"/>
      <c r="AC276" s="38">
        <v>1</v>
      </c>
      <c r="AD276" s="12"/>
      <c r="AE276" s="39"/>
      <c r="AF276" s="39"/>
      <c r="AG276" s="39" t="s">
        <v>1339</v>
      </c>
      <c r="AH276" s="39">
        <v>20</v>
      </c>
      <c r="AI276" s="39">
        <v>20</v>
      </c>
      <c r="AJ276" s="39">
        <v>0</v>
      </c>
      <c r="AK276" s="39"/>
      <c r="AL276" s="39"/>
      <c r="AM276" s="39"/>
      <c r="AN276" s="39"/>
    </row>
    <row r="277" s="1" customFormat="1" ht="28.05" customHeight="1" spans="1:40">
      <c r="A277" s="11">
        <v>271</v>
      </c>
      <c r="B277" s="12" t="s">
        <v>1411</v>
      </c>
      <c r="C277" s="12" t="s">
        <v>1818</v>
      </c>
      <c r="D277" s="12" t="s">
        <v>1348</v>
      </c>
      <c r="E277" s="12" t="s">
        <v>1412</v>
      </c>
      <c r="F277" s="12" t="s">
        <v>1670</v>
      </c>
      <c r="G277" s="12" t="s">
        <v>1670</v>
      </c>
      <c r="H277" s="12" t="s">
        <v>1368</v>
      </c>
      <c r="I277" s="12" t="s">
        <v>1819</v>
      </c>
      <c r="J277" s="19">
        <v>20</v>
      </c>
      <c r="K277" s="12">
        <v>2023.05</v>
      </c>
      <c r="L277" s="12">
        <v>2023.1</v>
      </c>
      <c r="M277" s="12" t="s">
        <v>1820</v>
      </c>
      <c r="N277" s="12" t="s">
        <v>1520</v>
      </c>
      <c r="O277" s="12" t="s">
        <v>1521</v>
      </c>
      <c r="P277" s="20" t="s">
        <v>1356</v>
      </c>
      <c r="Q277" s="12"/>
      <c r="R277" s="12"/>
      <c r="S277" s="12"/>
      <c r="T277" s="12"/>
      <c r="U277" s="12"/>
      <c r="V277" s="12"/>
      <c r="W277" s="12"/>
      <c r="X277" s="12">
        <v>20</v>
      </c>
      <c r="Y277" s="11">
        <v>20</v>
      </c>
      <c r="Z277" s="11">
        <v>0</v>
      </c>
      <c r="AA277" s="11">
        <v>20</v>
      </c>
      <c r="AB277" s="37"/>
      <c r="AC277" s="38">
        <v>1</v>
      </c>
      <c r="AD277" s="12"/>
      <c r="AE277" s="39"/>
      <c r="AF277" s="39"/>
      <c r="AG277" s="39" t="s">
        <v>1339</v>
      </c>
      <c r="AH277" s="39">
        <v>20</v>
      </c>
      <c r="AI277" s="39">
        <v>20</v>
      </c>
      <c r="AJ277" s="39">
        <v>0</v>
      </c>
      <c r="AK277" s="39"/>
      <c r="AL277" s="39"/>
      <c r="AM277" s="39"/>
      <c r="AN277" s="39"/>
    </row>
    <row r="278" s="1" customFormat="1" ht="28.05" customHeight="1" spans="1:40">
      <c r="A278" s="11">
        <v>272</v>
      </c>
      <c r="B278" s="12" t="s">
        <v>1411</v>
      </c>
      <c r="C278" s="12" t="s">
        <v>1389</v>
      </c>
      <c r="D278" s="12" t="s">
        <v>1348</v>
      </c>
      <c r="E278" s="12" t="s">
        <v>1412</v>
      </c>
      <c r="F278" s="12" t="s">
        <v>1720</v>
      </c>
      <c r="G278" s="12" t="s">
        <v>1720</v>
      </c>
      <c r="H278" s="12" t="s">
        <v>1368</v>
      </c>
      <c r="I278" s="12" t="s">
        <v>1821</v>
      </c>
      <c r="J278" s="19">
        <v>20</v>
      </c>
      <c r="K278" s="12">
        <v>2023.05</v>
      </c>
      <c r="L278" s="12">
        <v>2023.1</v>
      </c>
      <c r="M278" s="12" t="s">
        <v>1822</v>
      </c>
      <c r="N278" s="12" t="s">
        <v>1382</v>
      </c>
      <c r="O278" s="12" t="s">
        <v>1383</v>
      </c>
      <c r="P278" s="20" t="s">
        <v>1356</v>
      </c>
      <c r="Q278" s="12"/>
      <c r="R278" s="12"/>
      <c r="S278" s="12"/>
      <c r="T278" s="12"/>
      <c r="U278" s="12"/>
      <c r="V278" s="12"/>
      <c r="W278" s="12"/>
      <c r="X278" s="12">
        <v>20</v>
      </c>
      <c r="Y278" s="11">
        <v>20</v>
      </c>
      <c r="Z278" s="11">
        <v>0</v>
      </c>
      <c r="AA278" s="11">
        <v>20</v>
      </c>
      <c r="AB278" s="37"/>
      <c r="AC278" s="38">
        <v>1</v>
      </c>
      <c r="AD278" s="12"/>
      <c r="AE278" s="39"/>
      <c r="AF278" s="39"/>
      <c r="AG278" s="39" t="s">
        <v>1339</v>
      </c>
      <c r="AH278" s="39">
        <v>20</v>
      </c>
      <c r="AI278" s="39">
        <v>20</v>
      </c>
      <c r="AJ278" s="39">
        <v>0</v>
      </c>
      <c r="AK278" s="39"/>
      <c r="AL278" s="39"/>
      <c r="AM278" s="39"/>
      <c r="AN278" s="39"/>
    </row>
    <row r="279" s="1" customFormat="1" ht="28.05" customHeight="1" spans="1:40">
      <c r="A279" s="11">
        <v>273</v>
      </c>
      <c r="B279" s="12" t="s">
        <v>1411</v>
      </c>
      <c r="C279" s="12" t="s">
        <v>1389</v>
      </c>
      <c r="D279" s="12" t="s">
        <v>1348</v>
      </c>
      <c r="E279" s="12" t="s">
        <v>1412</v>
      </c>
      <c r="F279" s="12" t="s">
        <v>1762</v>
      </c>
      <c r="G279" s="12" t="s">
        <v>1762</v>
      </c>
      <c r="H279" s="12" t="s">
        <v>1368</v>
      </c>
      <c r="I279" s="12" t="s">
        <v>1823</v>
      </c>
      <c r="J279" s="19">
        <v>13</v>
      </c>
      <c r="K279" s="12">
        <v>2023.05</v>
      </c>
      <c r="L279" s="12">
        <v>2023.1</v>
      </c>
      <c r="M279" s="12" t="s">
        <v>1824</v>
      </c>
      <c r="N279" s="12" t="s">
        <v>1377</v>
      </c>
      <c r="O279" s="12" t="s">
        <v>1378</v>
      </c>
      <c r="P279" s="20" t="s">
        <v>1356</v>
      </c>
      <c r="Q279" s="12"/>
      <c r="R279" s="12"/>
      <c r="S279" s="12"/>
      <c r="T279" s="12"/>
      <c r="U279" s="12"/>
      <c r="V279" s="12"/>
      <c r="W279" s="12"/>
      <c r="X279" s="12">
        <v>13</v>
      </c>
      <c r="Y279" s="11">
        <v>13</v>
      </c>
      <c r="Z279" s="11">
        <v>0</v>
      </c>
      <c r="AA279" s="11">
        <v>13</v>
      </c>
      <c r="AB279" s="37"/>
      <c r="AC279" s="38">
        <v>1</v>
      </c>
      <c r="AD279" s="12"/>
      <c r="AE279" s="39"/>
      <c r="AF279" s="39"/>
      <c r="AG279" s="39" t="s">
        <v>1339</v>
      </c>
      <c r="AH279" s="39">
        <v>13</v>
      </c>
      <c r="AI279" s="39">
        <v>13</v>
      </c>
      <c r="AJ279" s="39">
        <v>0</v>
      </c>
      <c r="AK279" s="39"/>
      <c r="AL279" s="39"/>
      <c r="AM279" s="39"/>
      <c r="AN279" s="39"/>
    </row>
    <row r="280" s="1" customFormat="1" ht="28.05" customHeight="1" spans="1:40">
      <c r="A280" s="11">
        <v>274</v>
      </c>
      <c r="B280" s="12" t="s">
        <v>1411</v>
      </c>
      <c r="C280" s="12" t="s">
        <v>1418</v>
      </c>
      <c r="D280" s="12" t="s">
        <v>1348</v>
      </c>
      <c r="E280" s="12" t="s">
        <v>1412</v>
      </c>
      <c r="F280" s="12" t="s">
        <v>1532</v>
      </c>
      <c r="G280" s="12" t="s">
        <v>1532</v>
      </c>
      <c r="H280" s="12" t="s">
        <v>1368</v>
      </c>
      <c r="I280" s="12" t="s">
        <v>1825</v>
      </c>
      <c r="J280" s="19">
        <v>15</v>
      </c>
      <c r="K280" s="12">
        <v>2023.05</v>
      </c>
      <c r="L280" s="12">
        <v>2023.1</v>
      </c>
      <c r="M280" s="12" t="s">
        <v>1826</v>
      </c>
      <c r="N280" s="12" t="s">
        <v>1374</v>
      </c>
      <c r="O280" s="12" t="s">
        <v>1375</v>
      </c>
      <c r="P280" s="20" t="s">
        <v>1356</v>
      </c>
      <c r="Q280" s="12"/>
      <c r="R280" s="12"/>
      <c r="S280" s="12"/>
      <c r="T280" s="12"/>
      <c r="U280" s="12"/>
      <c r="V280" s="12"/>
      <c r="W280" s="12"/>
      <c r="X280" s="12">
        <v>15</v>
      </c>
      <c r="Y280" s="11">
        <v>15</v>
      </c>
      <c r="Z280" s="11">
        <v>0</v>
      </c>
      <c r="AA280" s="11">
        <v>15</v>
      </c>
      <c r="AB280" s="37"/>
      <c r="AC280" s="38">
        <v>1</v>
      </c>
      <c r="AD280" s="12"/>
      <c r="AE280" s="39"/>
      <c r="AF280" s="39"/>
      <c r="AG280" s="39" t="s">
        <v>1339</v>
      </c>
      <c r="AH280" s="39">
        <v>15</v>
      </c>
      <c r="AI280" s="39">
        <v>15</v>
      </c>
      <c r="AJ280" s="39">
        <v>0</v>
      </c>
      <c r="AK280" s="39"/>
      <c r="AL280" s="39"/>
      <c r="AM280" s="39"/>
      <c r="AN280" s="39"/>
    </row>
    <row r="281" s="1" customFormat="1" ht="28.05" customHeight="1" spans="1:40">
      <c r="A281" s="11">
        <v>275</v>
      </c>
      <c r="B281" s="12" t="s">
        <v>1411</v>
      </c>
      <c r="C281" s="12" t="s">
        <v>1389</v>
      </c>
      <c r="D281" s="12" t="s">
        <v>1348</v>
      </c>
      <c r="E281" s="12" t="s">
        <v>1412</v>
      </c>
      <c r="F281" s="12" t="s">
        <v>1652</v>
      </c>
      <c r="G281" s="12" t="s">
        <v>1652</v>
      </c>
      <c r="H281" s="12" t="s">
        <v>1368</v>
      </c>
      <c r="I281" s="12" t="s">
        <v>1827</v>
      </c>
      <c r="J281" s="19">
        <v>21</v>
      </c>
      <c r="K281" s="12">
        <v>2023.05</v>
      </c>
      <c r="L281" s="12">
        <v>2023.1</v>
      </c>
      <c r="M281" s="12" t="s">
        <v>1828</v>
      </c>
      <c r="N281" s="12" t="s">
        <v>1530</v>
      </c>
      <c r="O281" s="12" t="s">
        <v>1531</v>
      </c>
      <c r="P281" s="20" t="s">
        <v>1356</v>
      </c>
      <c r="Q281" s="12"/>
      <c r="R281" s="12"/>
      <c r="S281" s="12"/>
      <c r="T281" s="12"/>
      <c r="U281" s="12"/>
      <c r="V281" s="12"/>
      <c r="W281" s="12"/>
      <c r="X281" s="12">
        <v>21</v>
      </c>
      <c r="Y281" s="11">
        <v>21</v>
      </c>
      <c r="Z281" s="11">
        <v>0</v>
      </c>
      <c r="AA281" s="11">
        <v>21</v>
      </c>
      <c r="AB281" s="37"/>
      <c r="AC281" s="38">
        <v>1</v>
      </c>
      <c r="AD281" s="12"/>
      <c r="AE281" s="39"/>
      <c r="AF281" s="39"/>
      <c r="AG281" s="39" t="s">
        <v>1339</v>
      </c>
      <c r="AH281" s="39">
        <v>21</v>
      </c>
      <c r="AI281" s="39">
        <v>21</v>
      </c>
      <c r="AJ281" s="39">
        <v>0</v>
      </c>
      <c r="AK281" s="39"/>
      <c r="AL281" s="39"/>
      <c r="AM281" s="39"/>
      <c r="AN281" s="39"/>
    </row>
    <row r="282" s="1" customFormat="1" ht="28.05" customHeight="1" spans="1:40">
      <c r="A282" s="11">
        <v>276</v>
      </c>
      <c r="B282" s="12" t="s">
        <v>1411</v>
      </c>
      <c r="C282" s="12" t="s">
        <v>1372</v>
      </c>
      <c r="D282" s="12" t="s">
        <v>1348</v>
      </c>
      <c r="E282" s="12" t="s">
        <v>1412</v>
      </c>
      <c r="F282" s="12" t="s">
        <v>1657</v>
      </c>
      <c r="G282" s="12" t="s">
        <v>1657</v>
      </c>
      <c r="H282" s="12" t="s">
        <v>1368</v>
      </c>
      <c r="I282" s="12" t="s">
        <v>1829</v>
      </c>
      <c r="J282" s="19">
        <v>12</v>
      </c>
      <c r="K282" s="12">
        <v>2023.05</v>
      </c>
      <c r="L282" s="12">
        <v>2023.1</v>
      </c>
      <c r="M282" s="12" t="s">
        <v>1830</v>
      </c>
      <c r="N282" s="12" t="s">
        <v>1374</v>
      </c>
      <c r="O282" s="12" t="s">
        <v>1375</v>
      </c>
      <c r="P282" s="20" t="s">
        <v>1356</v>
      </c>
      <c r="Q282" s="12"/>
      <c r="R282" s="12"/>
      <c r="S282" s="12"/>
      <c r="T282" s="12"/>
      <c r="U282" s="12"/>
      <c r="V282" s="12"/>
      <c r="W282" s="12"/>
      <c r="X282" s="12">
        <v>12</v>
      </c>
      <c r="Y282" s="11">
        <v>12</v>
      </c>
      <c r="Z282" s="11">
        <v>0</v>
      </c>
      <c r="AA282" s="11">
        <v>12</v>
      </c>
      <c r="AB282" s="37"/>
      <c r="AC282" s="38">
        <v>1</v>
      </c>
      <c r="AD282" s="12"/>
      <c r="AE282" s="39"/>
      <c r="AF282" s="39"/>
      <c r="AG282" s="39" t="s">
        <v>1339</v>
      </c>
      <c r="AH282" s="39">
        <v>12</v>
      </c>
      <c r="AI282" s="39">
        <v>12</v>
      </c>
      <c r="AJ282" s="39">
        <v>0</v>
      </c>
      <c r="AK282" s="39"/>
      <c r="AL282" s="39"/>
      <c r="AM282" s="39"/>
      <c r="AN282" s="39"/>
    </row>
    <row r="283" s="1" customFormat="1" ht="28.05" customHeight="1" spans="1:40">
      <c r="A283" s="11">
        <v>277</v>
      </c>
      <c r="B283" s="12" t="s">
        <v>1411</v>
      </c>
      <c r="C283" s="12" t="s">
        <v>1372</v>
      </c>
      <c r="D283" s="12" t="s">
        <v>1348</v>
      </c>
      <c r="E283" s="12" t="s">
        <v>1412</v>
      </c>
      <c r="F283" s="12" t="s">
        <v>1579</v>
      </c>
      <c r="G283" s="12" t="s">
        <v>1579</v>
      </c>
      <c r="H283" s="12" t="s">
        <v>1368</v>
      </c>
      <c r="I283" s="12" t="s">
        <v>1831</v>
      </c>
      <c r="J283" s="19">
        <v>5</v>
      </c>
      <c r="K283" s="12">
        <v>2023.05</v>
      </c>
      <c r="L283" s="12">
        <v>2023.1</v>
      </c>
      <c r="M283" s="12" t="s">
        <v>1832</v>
      </c>
      <c r="N283" s="12" t="s">
        <v>1377</v>
      </c>
      <c r="O283" s="12" t="s">
        <v>1378</v>
      </c>
      <c r="P283" s="20" t="s">
        <v>1356</v>
      </c>
      <c r="Q283" s="12"/>
      <c r="R283" s="12"/>
      <c r="S283" s="12"/>
      <c r="T283" s="12"/>
      <c r="U283" s="12"/>
      <c r="V283" s="12"/>
      <c r="W283" s="12"/>
      <c r="X283" s="12">
        <v>5</v>
      </c>
      <c r="Y283" s="11">
        <v>5</v>
      </c>
      <c r="Z283" s="11">
        <v>0</v>
      </c>
      <c r="AA283" s="11">
        <v>5</v>
      </c>
      <c r="AB283" s="37"/>
      <c r="AC283" s="38">
        <v>1</v>
      </c>
      <c r="AD283" s="12"/>
      <c r="AE283" s="39"/>
      <c r="AF283" s="39"/>
      <c r="AG283" s="39" t="s">
        <v>1339</v>
      </c>
      <c r="AH283" s="39">
        <v>5</v>
      </c>
      <c r="AI283" s="39">
        <v>5</v>
      </c>
      <c r="AJ283" s="39">
        <v>0</v>
      </c>
      <c r="AK283" s="39"/>
      <c r="AL283" s="39"/>
      <c r="AM283" s="39"/>
      <c r="AN283" s="39"/>
    </row>
    <row r="284" s="1" customFormat="1" ht="28.05" customHeight="1" spans="1:40">
      <c r="A284" s="11">
        <v>278</v>
      </c>
      <c r="B284" s="12" t="s">
        <v>1411</v>
      </c>
      <c r="C284" s="12" t="s">
        <v>1431</v>
      </c>
      <c r="D284" s="12" t="s">
        <v>1348</v>
      </c>
      <c r="E284" s="12" t="s">
        <v>1412</v>
      </c>
      <c r="F284" s="12" t="s">
        <v>1833</v>
      </c>
      <c r="G284" s="12" t="s">
        <v>1833</v>
      </c>
      <c r="H284" s="12" t="s">
        <v>1368</v>
      </c>
      <c r="I284" s="12" t="s">
        <v>1834</v>
      </c>
      <c r="J284" s="19">
        <v>15</v>
      </c>
      <c r="K284" s="12">
        <v>2023.05</v>
      </c>
      <c r="L284" s="12">
        <v>2023.1</v>
      </c>
      <c r="M284" s="12" t="s">
        <v>1449</v>
      </c>
      <c r="N284" s="12" t="s">
        <v>1374</v>
      </c>
      <c r="O284" s="12" t="s">
        <v>1375</v>
      </c>
      <c r="P284" s="20" t="s">
        <v>1356</v>
      </c>
      <c r="Q284" s="12"/>
      <c r="R284" s="12"/>
      <c r="S284" s="12"/>
      <c r="T284" s="12"/>
      <c r="U284" s="12"/>
      <c r="V284" s="12"/>
      <c r="W284" s="12"/>
      <c r="X284" s="12">
        <v>15</v>
      </c>
      <c r="Y284" s="11">
        <v>15</v>
      </c>
      <c r="Z284" s="11">
        <v>0</v>
      </c>
      <c r="AA284" s="11">
        <v>15</v>
      </c>
      <c r="AB284" s="37"/>
      <c r="AC284" s="38">
        <v>1</v>
      </c>
      <c r="AD284" s="12"/>
      <c r="AE284" s="39"/>
      <c r="AF284" s="39"/>
      <c r="AG284" s="39" t="s">
        <v>1339</v>
      </c>
      <c r="AH284" s="39">
        <v>15</v>
      </c>
      <c r="AI284" s="39">
        <v>15</v>
      </c>
      <c r="AJ284" s="39">
        <v>0</v>
      </c>
      <c r="AK284" s="39"/>
      <c r="AL284" s="39"/>
      <c r="AM284" s="39"/>
      <c r="AN284" s="39"/>
    </row>
    <row r="285" s="1" customFormat="1" ht="28.05" customHeight="1" spans="1:40">
      <c r="A285" s="11">
        <v>279</v>
      </c>
      <c r="B285" s="12" t="s">
        <v>1411</v>
      </c>
      <c r="C285" s="12" t="s">
        <v>1389</v>
      </c>
      <c r="D285" s="12" t="s">
        <v>1348</v>
      </c>
      <c r="E285" s="12" t="s">
        <v>1412</v>
      </c>
      <c r="F285" s="12" t="s">
        <v>1547</v>
      </c>
      <c r="G285" s="12" t="s">
        <v>1547</v>
      </c>
      <c r="H285" s="12" t="s">
        <v>1368</v>
      </c>
      <c r="I285" s="12" t="s">
        <v>1835</v>
      </c>
      <c r="J285" s="19">
        <v>15</v>
      </c>
      <c r="K285" s="12">
        <v>2023.05</v>
      </c>
      <c r="L285" s="12">
        <v>2023.1</v>
      </c>
      <c r="M285" s="12" t="s">
        <v>1836</v>
      </c>
      <c r="N285" s="12" t="s">
        <v>1382</v>
      </c>
      <c r="O285" s="12" t="s">
        <v>1383</v>
      </c>
      <c r="P285" s="20" t="s">
        <v>1356</v>
      </c>
      <c r="Q285" s="12"/>
      <c r="R285" s="12"/>
      <c r="S285" s="12"/>
      <c r="T285" s="12"/>
      <c r="U285" s="12"/>
      <c r="V285" s="12"/>
      <c r="W285" s="12"/>
      <c r="X285" s="12">
        <v>15</v>
      </c>
      <c r="Y285" s="11">
        <v>15</v>
      </c>
      <c r="Z285" s="11">
        <v>0</v>
      </c>
      <c r="AA285" s="11">
        <v>15</v>
      </c>
      <c r="AB285" s="37"/>
      <c r="AC285" s="38">
        <v>1</v>
      </c>
      <c r="AD285" s="12"/>
      <c r="AE285" s="39"/>
      <c r="AF285" s="39"/>
      <c r="AG285" s="39" t="s">
        <v>1339</v>
      </c>
      <c r="AH285" s="39">
        <v>15</v>
      </c>
      <c r="AI285" s="39">
        <v>15</v>
      </c>
      <c r="AJ285" s="39">
        <v>0</v>
      </c>
      <c r="AK285" s="39"/>
      <c r="AL285" s="39"/>
      <c r="AM285" s="39"/>
      <c r="AN285" s="39"/>
    </row>
    <row r="286" s="1" customFormat="1" ht="28.05" customHeight="1" spans="1:40">
      <c r="A286" s="11">
        <v>280</v>
      </c>
      <c r="B286" s="12" t="s">
        <v>1411</v>
      </c>
      <c r="C286" s="12" t="s">
        <v>1389</v>
      </c>
      <c r="D286" s="12" t="s">
        <v>1348</v>
      </c>
      <c r="E286" s="12" t="s">
        <v>1412</v>
      </c>
      <c r="F286" s="12" t="s">
        <v>1548</v>
      </c>
      <c r="G286" s="12" t="s">
        <v>1548</v>
      </c>
      <c r="H286" s="12" t="s">
        <v>1368</v>
      </c>
      <c r="I286" s="12" t="s">
        <v>1837</v>
      </c>
      <c r="J286" s="19">
        <v>10</v>
      </c>
      <c r="K286" s="12">
        <v>2023.05</v>
      </c>
      <c r="L286" s="12">
        <v>2023.1</v>
      </c>
      <c r="M286" s="12" t="s">
        <v>1838</v>
      </c>
      <c r="N286" s="12" t="s">
        <v>1520</v>
      </c>
      <c r="O286" s="12" t="s">
        <v>1521</v>
      </c>
      <c r="P286" s="20" t="s">
        <v>1356</v>
      </c>
      <c r="Q286" s="12"/>
      <c r="R286" s="12"/>
      <c r="S286" s="12"/>
      <c r="T286" s="12"/>
      <c r="U286" s="12"/>
      <c r="V286" s="12"/>
      <c r="W286" s="12"/>
      <c r="X286" s="12">
        <v>10</v>
      </c>
      <c r="Y286" s="11">
        <v>10</v>
      </c>
      <c r="Z286" s="11">
        <v>0</v>
      </c>
      <c r="AA286" s="11">
        <v>10</v>
      </c>
      <c r="AB286" s="37"/>
      <c r="AC286" s="38">
        <v>1</v>
      </c>
      <c r="AD286" s="12"/>
      <c r="AE286" s="39"/>
      <c r="AF286" s="39"/>
      <c r="AG286" s="39" t="s">
        <v>1339</v>
      </c>
      <c r="AH286" s="39">
        <v>10</v>
      </c>
      <c r="AI286" s="39">
        <v>10</v>
      </c>
      <c r="AJ286" s="39">
        <v>0</v>
      </c>
      <c r="AK286" s="39"/>
      <c r="AL286" s="39"/>
      <c r="AM286" s="39"/>
      <c r="AN286" s="39"/>
    </row>
    <row r="287" s="1" customFormat="1" ht="28.05" customHeight="1" spans="1:40">
      <c r="A287" s="11">
        <v>281</v>
      </c>
      <c r="B287" s="12" t="s">
        <v>1411</v>
      </c>
      <c r="C287" s="12" t="s">
        <v>1389</v>
      </c>
      <c r="D287" s="12" t="s">
        <v>1348</v>
      </c>
      <c r="E287" s="12" t="s">
        <v>1412</v>
      </c>
      <c r="F287" s="12" t="s">
        <v>1839</v>
      </c>
      <c r="G287" s="12" t="s">
        <v>1839</v>
      </c>
      <c r="H287" s="12" t="s">
        <v>1368</v>
      </c>
      <c r="I287" s="12" t="s">
        <v>1840</v>
      </c>
      <c r="J287" s="19">
        <v>10</v>
      </c>
      <c r="K287" s="12">
        <v>2023.05</v>
      </c>
      <c r="L287" s="12">
        <v>2023.1</v>
      </c>
      <c r="M287" s="12" t="s">
        <v>1841</v>
      </c>
      <c r="N287" s="12" t="s">
        <v>1382</v>
      </c>
      <c r="O287" s="12" t="s">
        <v>1383</v>
      </c>
      <c r="P287" s="20" t="s">
        <v>1356</v>
      </c>
      <c r="Q287" s="12"/>
      <c r="R287" s="12"/>
      <c r="S287" s="12"/>
      <c r="T287" s="12"/>
      <c r="U287" s="12"/>
      <c r="V287" s="12"/>
      <c r="W287" s="12"/>
      <c r="X287" s="12">
        <v>10</v>
      </c>
      <c r="Y287" s="11">
        <v>10</v>
      </c>
      <c r="Z287" s="11">
        <v>0</v>
      </c>
      <c r="AA287" s="11">
        <v>10</v>
      </c>
      <c r="AB287" s="37"/>
      <c r="AC287" s="38">
        <v>1</v>
      </c>
      <c r="AD287" s="12"/>
      <c r="AE287" s="39"/>
      <c r="AF287" s="39"/>
      <c r="AG287" s="39" t="s">
        <v>1339</v>
      </c>
      <c r="AH287" s="39">
        <v>10</v>
      </c>
      <c r="AI287" s="39">
        <v>10</v>
      </c>
      <c r="AJ287" s="39">
        <v>0</v>
      </c>
      <c r="AK287" s="39"/>
      <c r="AL287" s="39"/>
      <c r="AM287" s="39"/>
      <c r="AN287" s="39"/>
    </row>
    <row r="288" s="1" customFormat="1" ht="28.05" customHeight="1" spans="1:40">
      <c r="A288" s="11">
        <v>282</v>
      </c>
      <c r="B288" s="12" t="s">
        <v>1411</v>
      </c>
      <c r="C288" s="12" t="s">
        <v>1389</v>
      </c>
      <c r="D288" s="12" t="s">
        <v>1348</v>
      </c>
      <c r="E288" s="12" t="s">
        <v>1412</v>
      </c>
      <c r="F288" s="12" t="s">
        <v>1452</v>
      </c>
      <c r="G288" s="12" t="s">
        <v>1452</v>
      </c>
      <c r="H288" s="12" t="s">
        <v>1368</v>
      </c>
      <c r="I288" s="12" t="s">
        <v>1842</v>
      </c>
      <c r="J288" s="19">
        <v>24</v>
      </c>
      <c r="K288" s="12">
        <v>2023.05</v>
      </c>
      <c r="L288" s="12">
        <v>2023.1</v>
      </c>
      <c r="M288" s="12" t="s">
        <v>1843</v>
      </c>
      <c r="N288" s="12" t="s">
        <v>1377</v>
      </c>
      <c r="O288" s="12" t="s">
        <v>1378</v>
      </c>
      <c r="P288" s="20" t="s">
        <v>1356</v>
      </c>
      <c r="Q288" s="12"/>
      <c r="R288" s="12"/>
      <c r="S288" s="12"/>
      <c r="T288" s="12"/>
      <c r="U288" s="12"/>
      <c r="V288" s="12"/>
      <c r="W288" s="12"/>
      <c r="X288" s="12">
        <v>24</v>
      </c>
      <c r="Y288" s="11">
        <v>24</v>
      </c>
      <c r="Z288" s="11">
        <v>0</v>
      </c>
      <c r="AA288" s="11">
        <v>24</v>
      </c>
      <c r="AB288" s="37"/>
      <c r="AC288" s="38">
        <v>1</v>
      </c>
      <c r="AD288" s="12"/>
      <c r="AE288" s="39"/>
      <c r="AF288" s="39"/>
      <c r="AG288" s="39" t="s">
        <v>1339</v>
      </c>
      <c r="AH288" s="39">
        <v>24</v>
      </c>
      <c r="AI288" s="39">
        <v>24</v>
      </c>
      <c r="AJ288" s="39">
        <v>0</v>
      </c>
      <c r="AK288" s="39"/>
      <c r="AL288" s="39"/>
      <c r="AM288" s="39"/>
      <c r="AN288" s="39"/>
    </row>
    <row r="289" s="1" customFormat="1" ht="28.05" customHeight="1" spans="1:40">
      <c r="A289" s="11">
        <v>283</v>
      </c>
      <c r="B289" s="12" t="s">
        <v>1411</v>
      </c>
      <c r="C289" s="12" t="s">
        <v>1389</v>
      </c>
      <c r="D289" s="12" t="s">
        <v>1348</v>
      </c>
      <c r="E289" s="12" t="s">
        <v>1412</v>
      </c>
      <c r="F289" s="12" t="s">
        <v>1537</v>
      </c>
      <c r="G289" s="12" t="s">
        <v>1537</v>
      </c>
      <c r="H289" s="12" t="s">
        <v>1368</v>
      </c>
      <c r="I289" s="12" t="s">
        <v>1844</v>
      </c>
      <c r="J289" s="19">
        <v>6</v>
      </c>
      <c r="K289" s="12">
        <v>2023.05</v>
      </c>
      <c r="L289" s="12">
        <v>2023.1</v>
      </c>
      <c r="M289" s="12" t="s">
        <v>1845</v>
      </c>
      <c r="N289" s="12" t="s">
        <v>1374</v>
      </c>
      <c r="O289" s="12" t="s">
        <v>1375</v>
      </c>
      <c r="P289" s="20" t="s">
        <v>1356</v>
      </c>
      <c r="Q289" s="12"/>
      <c r="R289" s="12"/>
      <c r="S289" s="12"/>
      <c r="T289" s="12"/>
      <c r="U289" s="12"/>
      <c r="V289" s="12"/>
      <c r="W289" s="12"/>
      <c r="X289" s="12">
        <v>6</v>
      </c>
      <c r="Y289" s="11">
        <v>6</v>
      </c>
      <c r="Z289" s="11">
        <v>0</v>
      </c>
      <c r="AA289" s="11">
        <v>6</v>
      </c>
      <c r="AB289" s="37"/>
      <c r="AC289" s="38">
        <v>1</v>
      </c>
      <c r="AD289" s="12"/>
      <c r="AE289" s="39"/>
      <c r="AF289" s="39"/>
      <c r="AG289" s="39" t="s">
        <v>1339</v>
      </c>
      <c r="AH289" s="39">
        <v>6</v>
      </c>
      <c r="AI289" s="39">
        <v>6</v>
      </c>
      <c r="AJ289" s="39">
        <v>0</v>
      </c>
      <c r="AK289" s="39"/>
      <c r="AL289" s="39"/>
      <c r="AM289" s="39"/>
      <c r="AN289" s="39"/>
    </row>
    <row r="290" s="1" customFormat="1" ht="28.05" customHeight="1" spans="1:40">
      <c r="A290" s="11">
        <v>284</v>
      </c>
      <c r="B290" s="12" t="s">
        <v>1411</v>
      </c>
      <c r="C290" s="12" t="s">
        <v>1372</v>
      </c>
      <c r="D290" s="12" t="s">
        <v>1348</v>
      </c>
      <c r="E290" s="12" t="s">
        <v>1412</v>
      </c>
      <c r="F290" s="12" t="s">
        <v>1846</v>
      </c>
      <c r="G290" s="12" t="s">
        <v>1846</v>
      </c>
      <c r="H290" s="12" t="s">
        <v>1368</v>
      </c>
      <c r="I290" s="12" t="s">
        <v>1847</v>
      </c>
      <c r="J290" s="19">
        <v>10</v>
      </c>
      <c r="K290" s="12">
        <v>2023.05</v>
      </c>
      <c r="L290" s="12">
        <v>2023.1</v>
      </c>
      <c r="M290" s="12" t="s">
        <v>1449</v>
      </c>
      <c r="N290" s="12" t="s">
        <v>1530</v>
      </c>
      <c r="O290" s="12" t="s">
        <v>1531</v>
      </c>
      <c r="P290" s="20" t="s">
        <v>1356</v>
      </c>
      <c r="Q290" s="12"/>
      <c r="R290" s="12"/>
      <c r="S290" s="12"/>
      <c r="T290" s="12"/>
      <c r="U290" s="12"/>
      <c r="V290" s="12"/>
      <c r="W290" s="12"/>
      <c r="X290" s="12">
        <v>10</v>
      </c>
      <c r="Y290" s="11">
        <v>10</v>
      </c>
      <c r="Z290" s="11">
        <v>0</v>
      </c>
      <c r="AA290" s="11">
        <v>10</v>
      </c>
      <c r="AB290" s="37"/>
      <c r="AC290" s="38">
        <v>1</v>
      </c>
      <c r="AD290" s="12"/>
      <c r="AE290" s="39"/>
      <c r="AF290" s="39"/>
      <c r="AG290" s="39" t="s">
        <v>1339</v>
      </c>
      <c r="AH290" s="39">
        <v>10</v>
      </c>
      <c r="AI290" s="39">
        <v>10</v>
      </c>
      <c r="AJ290" s="39">
        <v>0</v>
      </c>
      <c r="AK290" s="39"/>
      <c r="AL290" s="39"/>
      <c r="AM290" s="39"/>
      <c r="AN290" s="39"/>
    </row>
    <row r="291" s="1" customFormat="1" ht="28.05" customHeight="1" spans="1:40">
      <c r="A291" s="11">
        <v>285</v>
      </c>
      <c r="B291" s="12" t="s">
        <v>1411</v>
      </c>
      <c r="C291" s="12" t="s">
        <v>1431</v>
      </c>
      <c r="D291" s="12" t="s">
        <v>1348</v>
      </c>
      <c r="E291" s="12" t="s">
        <v>1412</v>
      </c>
      <c r="F291" s="12" t="s">
        <v>1616</v>
      </c>
      <c r="G291" s="12" t="s">
        <v>1616</v>
      </c>
      <c r="H291" s="12" t="s">
        <v>1368</v>
      </c>
      <c r="I291" s="12" t="s">
        <v>1848</v>
      </c>
      <c r="J291" s="19">
        <v>15</v>
      </c>
      <c r="K291" s="12">
        <v>2023.05</v>
      </c>
      <c r="L291" s="12">
        <v>2023.1</v>
      </c>
      <c r="M291" s="12" t="s">
        <v>1449</v>
      </c>
      <c r="N291" s="12" t="s">
        <v>1374</v>
      </c>
      <c r="O291" s="12" t="s">
        <v>1375</v>
      </c>
      <c r="P291" s="20" t="s">
        <v>1356</v>
      </c>
      <c r="Q291" s="12"/>
      <c r="R291" s="12"/>
      <c r="S291" s="12"/>
      <c r="T291" s="12"/>
      <c r="U291" s="12"/>
      <c r="V291" s="12"/>
      <c r="W291" s="12"/>
      <c r="X291" s="12">
        <v>15</v>
      </c>
      <c r="Y291" s="11">
        <v>15</v>
      </c>
      <c r="Z291" s="11">
        <v>0</v>
      </c>
      <c r="AA291" s="11">
        <v>15</v>
      </c>
      <c r="AB291" s="37"/>
      <c r="AC291" s="38">
        <v>1</v>
      </c>
      <c r="AD291" s="12"/>
      <c r="AE291" s="39"/>
      <c r="AF291" s="39"/>
      <c r="AG291" s="39" t="s">
        <v>1339</v>
      </c>
      <c r="AH291" s="39">
        <v>15</v>
      </c>
      <c r="AI291" s="39">
        <v>15</v>
      </c>
      <c r="AJ291" s="39">
        <v>0</v>
      </c>
      <c r="AK291" s="39"/>
      <c r="AL291" s="39"/>
      <c r="AM291" s="39"/>
      <c r="AN291" s="39"/>
    </row>
    <row r="292" s="1" customFormat="1" ht="28.05" customHeight="1" spans="1:40">
      <c r="A292" s="11">
        <v>286</v>
      </c>
      <c r="B292" s="12" t="s">
        <v>1411</v>
      </c>
      <c r="C292" s="12" t="s">
        <v>1372</v>
      </c>
      <c r="D292" s="12" t="s">
        <v>1348</v>
      </c>
      <c r="E292" s="12" t="s">
        <v>1412</v>
      </c>
      <c r="F292" s="12" t="s">
        <v>1849</v>
      </c>
      <c r="G292" s="12" t="s">
        <v>1849</v>
      </c>
      <c r="H292" s="12" t="s">
        <v>1368</v>
      </c>
      <c r="I292" s="12" t="s">
        <v>1850</v>
      </c>
      <c r="J292" s="19">
        <v>10</v>
      </c>
      <c r="K292" s="12">
        <v>2023.05</v>
      </c>
      <c r="L292" s="12">
        <v>2023.1</v>
      </c>
      <c r="M292" s="12" t="s">
        <v>1449</v>
      </c>
      <c r="N292" s="12" t="s">
        <v>1377</v>
      </c>
      <c r="O292" s="12" t="s">
        <v>1378</v>
      </c>
      <c r="P292" s="20" t="s">
        <v>1356</v>
      </c>
      <c r="Q292" s="12"/>
      <c r="R292" s="12"/>
      <c r="S292" s="12"/>
      <c r="T292" s="12"/>
      <c r="U292" s="12"/>
      <c r="V292" s="12"/>
      <c r="W292" s="12"/>
      <c r="X292" s="12">
        <v>10</v>
      </c>
      <c r="Y292" s="11">
        <v>10</v>
      </c>
      <c r="Z292" s="11">
        <v>0</v>
      </c>
      <c r="AA292" s="11">
        <v>10</v>
      </c>
      <c r="AB292" s="37"/>
      <c r="AC292" s="38">
        <v>1</v>
      </c>
      <c r="AD292" s="12"/>
      <c r="AE292" s="39"/>
      <c r="AF292" s="39"/>
      <c r="AG292" s="39" t="s">
        <v>1339</v>
      </c>
      <c r="AH292" s="39">
        <v>10</v>
      </c>
      <c r="AI292" s="39">
        <v>10</v>
      </c>
      <c r="AJ292" s="39">
        <v>0</v>
      </c>
      <c r="AK292" s="39"/>
      <c r="AL292" s="39"/>
      <c r="AM292" s="39"/>
      <c r="AN292" s="39"/>
    </row>
    <row r="293" s="1" customFormat="1" ht="28.05" customHeight="1" spans="1:40">
      <c r="A293" s="11">
        <v>287</v>
      </c>
      <c r="B293" s="12" t="s">
        <v>1411</v>
      </c>
      <c r="C293" s="12" t="s">
        <v>1389</v>
      </c>
      <c r="D293" s="12" t="s">
        <v>1348</v>
      </c>
      <c r="E293" s="12" t="s">
        <v>1412</v>
      </c>
      <c r="F293" s="12" t="s">
        <v>1851</v>
      </c>
      <c r="G293" s="12" t="s">
        <v>1851</v>
      </c>
      <c r="H293" s="12" t="s">
        <v>1368</v>
      </c>
      <c r="I293" s="12" t="s">
        <v>1852</v>
      </c>
      <c r="J293" s="19">
        <v>12</v>
      </c>
      <c r="K293" s="12">
        <v>2023.05</v>
      </c>
      <c r="L293" s="12">
        <v>2023.1</v>
      </c>
      <c r="M293" s="12" t="s">
        <v>1853</v>
      </c>
      <c r="N293" s="12" t="s">
        <v>1374</v>
      </c>
      <c r="O293" s="12" t="s">
        <v>1375</v>
      </c>
      <c r="P293" s="20" t="s">
        <v>1356</v>
      </c>
      <c r="Q293" s="12"/>
      <c r="R293" s="12"/>
      <c r="S293" s="12"/>
      <c r="T293" s="12"/>
      <c r="U293" s="12"/>
      <c r="V293" s="12"/>
      <c r="W293" s="12"/>
      <c r="X293" s="12">
        <v>12</v>
      </c>
      <c r="Y293" s="11">
        <v>12</v>
      </c>
      <c r="Z293" s="11">
        <v>0</v>
      </c>
      <c r="AA293" s="11">
        <v>12</v>
      </c>
      <c r="AB293" s="37"/>
      <c r="AC293" s="38">
        <v>1</v>
      </c>
      <c r="AD293" s="12"/>
      <c r="AE293" s="39"/>
      <c r="AF293" s="39"/>
      <c r="AG293" s="39" t="s">
        <v>1339</v>
      </c>
      <c r="AH293" s="39">
        <v>12</v>
      </c>
      <c r="AI293" s="39">
        <v>12</v>
      </c>
      <c r="AJ293" s="39">
        <v>0</v>
      </c>
      <c r="AK293" s="39"/>
      <c r="AL293" s="39"/>
      <c r="AM293" s="39"/>
      <c r="AN293" s="39"/>
    </row>
    <row r="294" s="1" customFormat="1" ht="28.05" customHeight="1" spans="1:40">
      <c r="A294" s="11">
        <v>288</v>
      </c>
      <c r="B294" s="12" t="s">
        <v>1411</v>
      </c>
      <c r="C294" s="12" t="s">
        <v>1389</v>
      </c>
      <c r="D294" s="12" t="s">
        <v>1348</v>
      </c>
      <c r="E294" s="12" t="s">
        <v>1412</v>
      </c>
      <c r="F294" s="12" t="s">
        <v>1584</v>
      </c>
      <c r="G294" s="12" t="s">
        <v>1584</v>
      </c>
      <c r="H294" s="12" t="s">
        <v>1368</v>
      </c>
      <c r="I294" s="12" t="s">
        <v>1854</v>
      </c>
      <c r="J294" s="19">
        <v>10</v>
      </c>
      <c r="K294" s="12">
        <v>2023.05</v>
      </c>
      <c r="L294" s="12">
        <v>2023.1</v>
      </c>
      <c r="M294" s="12" t="s">
        <v>1855</v>
      </c>
      <c r="N294" s="12" t="s">
        <v>1382</v>
      </c>
      <c r="O294" s="12" t="s">
        <v>1383</v>
      </c>
      <c r="P294" s="20" t="s">
        <v>1356</v>
      </c>
      <c r="Q294" s="12"/>
      <c r="R294" s="12"/>
      <c r="S294" s="12"/>
      <c r="T294" s="12"/>
      <c r="U294" s="12"/>
      <c r="V294" s="12"/>
      <c r="W294" s="12"/>
      <c r="X294" s="12">
        <v>10</v>
      </c>
      <c r="Y294" s="11">
        <v>10</v>
      </c>
      <c r="Z294" s="11">
        <v>0</v>
      </c>
      <c r="AA294" s="11">
        <v>10</v>
      </c>
      <c r="AB294" s="37"/>
      <c r="AC294" s="38">
        <v>1</v>
      </c>
      <c r="AD294" s="12"/>
      <c r="AE294" s="39"/>
      <c r="AF294" s="39"/>
      <c r="AG294" s="39" t="s">
        <v>1339</v>
      </c>
      <c r="AH294" s="39">
        <v>10</v>
      </c>
      <c r="AI294" s="39">
        <v>10</v>
      </c>
      <c r="AJ294" s="39">
        <v>0</v>
      </c>
      <c r="AK294" s="39"/>
      <c r="AL294" s="39"/>
      <c r="AM294" s="39"/>
      <c r="AN294" s="39"/>
    </row>
    <row r="295" s="1" customFormat="1" ht="28.05" customHeight="1" spans="1:40">
      <c r="A295" s="11">
        <v>289</v>
      </c>
      <c r="B295" s="12" t="s">
        <v>1411</v>
      </c>
      <c r="C295" s="12" t="s">
        <v>1372</v>
      </c>
      <c r="D295" s="12" t="s">
        <v>1348</v>
      </c>
      <c r="E295" s="12" t="s">
        <v>1412</v>
      </c>
      <c r="F295" s="12" t="s">
        <v>1663</v>
      </c>
      <c r="G295" s="12" t="s">
        <v>1663</v>
      </c>
      <c r="H295" s="12" t="s">
        <v>1368</v>
      </c>
      <c r="I295" s="12" t="s">
        <v>1856</v>
      </c>
      <c r="J295" s="19">
        <v>10</v>
      </c>
      <c r="K295" s="12">
        <v>2023.05</v>
      </c>
      <c r="L295" s="12">
        <v>2023.1</v>
      </c>
      <c r="M295" s="12" t="s">
        <v>1449</v>
      </c>
      <c r="N295" s="12" t="s">
        <v>1520</v>
      </c>
      <c r="O295" s="12" t="s">
        <v>1521</v>
      </c>
      <c r="P295" s="20" t="s">
        <v>1356</v>
      </c>
      <c r="Q295" s="12"/>
      <c r="R295" s="12"/>
      <c r="S295" s="12"/>
      <c r="T295" s="12"/>
      <c r="U295" s="12"/>
      <c r="V295" s="12"/>
      <c r="W295" s="12"/>
      <c r="X295" s="12">
        <v>10</v>
      </c>
      <c r="Y295" s="11">
        <v>10</v>
      </c>
      <c r="Z295" s="11">
        <v>0</v>
      </c>
      <c r="AA295" s="11">
        <v>10</v>
      </c>
      <c r="AB295" s="37"/>
      <c r="AC295" s="38">
        <v>1</v>
      </c>
      <c r="AD295" s="12"/>
      <c r="AE295" s="39"/>
      <c r="AF295" s="39"/>
      <c r="AG295" s="39" t="s">
        <v>1339</v>
      </c>
      <c r="AH295" s="39">
        <v>10</v>
      </c>
      <c r="AI295" s="39">
        <v>10</v>
      </c>
      <c r="AJ295" s="39">
        <v>0</v>
      </c>
      <c r="AK295" s="39"/>
      <c r="AL295" s="39"/>
      <c r="AM295" s="39"/>
      <c r="AN295" s="39"/>
    </row>
    <row r="296" s="1" customFormat="1" ht="28.05" customHeight="1" spans="1:40">
      <c r="A296" s="11">
        <v>290</v>
      </c>
      <c r="B296" s="12" t="s">
        <v>1411</v>
      </c>
      <c r="C296" s="12" t="s">
        <v>1372</v>
      </c>
      <c r="D296" s="12" t="s">
        <v>1348</v>
      </c>
      <c r="E296" s="12" t="s">
        <v>1412</v>
      </c>
      <c r="F296" s="12" t="s">
        <v>1741</v>
      </c>
      <c r="G296" s="12" t="s">
        <v>1741</v>
      </c>
      <c r="H296" s="12" t="s">
        <v>1368</v>
      </c>
      <c r="I296" s="12" t="s">
        <v>1857</v>
      </c>
      <c r="J296" s="19">
        <v>10</v>
      </c>
      <c r="K296" s="12">
        <v>2023.05</v>
      </c>
      <c r="L296" s="12">
        <v>2023.1</v>
      </c>
      <c r="M296" s="12" t="s">
        <v>1449</v>
      </c>
      <c r="N296" s="12" t="s">
        <v>1382</v>
      </c>
      <c r="O296" s="12" t="s">
        <v>1383</v>
      </c>
      <c r="P296" s="20" t="s">
        <v>1356</v>
      </c>
      <c r="Q296" s="12"/>
      <c r="R296" s="12"/>
      <c r="S296" s="12"/>
      <c r="T296" s="12"/>
      <c r="U296" s="12"/>
      <c r="V296" s="12"/>
      <c r="W296" s="12"/>
      <c r="X296" s="12">
        <v>10</v>
      </c>
      <c r="Y296" s="11">
        <v>10</v>
      </c>
      <c r="Z296" s="11">
        <v>0</v>
      </c>
      <c r="AA296" s="11">
        <v>10</v>
      </c>
      <c r="AB296" s="37"/>
      <c r="AC296" s="38">
        <v>1</v>
      </c>
      <c r="AD296" s="12"/>
      <c r="AE296" s="39"/>
      <c r="AF296" s="39"/>
      <c r="AG296" s="39" t="s">
        <v>1339</v>
      </c>
      <c r="AH296" s="39">
        <v>10</v>
      </c>
      <c r="AI296" s="39">
        <v>10</v>
      </c>
      <c r="AJ296" s="39">
        <v>0</v>
      </c>
      <c r="AK296" s="39"/>
      <c r="AL296" s="39"/>
      <c r="AM296" s="39"/>
      <c r="AN296" s="39"/>
    </row>
    <row r="297" s="1" customFormat="1" ht="28.05" customHeight="1" spans="1:40">
      <c r="A297" s="11">
        <v>291</v>
      </c>
      <c r="B297" s="12" t="s">
        <v>1411</v>
      </c>
      <c r="C297" s="12" t="s">
        <v>1372</v>
      </c>
      <c r="D297" s="12" t="s">
        <v>1348</v>
      </c>
      <c r="E297" s="12" t="s">
        <v>1412</v>
      </c>
      <c r="F297" s="12" t="s">
        <v>1580</v>
      </c>
      <c r="G297" s="12" t="s">
        <v>1580</v>
      </c>
      <c r="H297" s="12" t="s">
        <v>1368</v>
      </c>
      <c r="I297" s="12" t="s">
        <v>1858</v>
      </c>
      <c r="J297" s="19">
        <v>10</v>
      </c>
      <c r="K297" s="12">
        <v>2023.05</v>
      </c>
      <c r="L297" s="12">
        <v>2023.1</v>
      </c>
      <c r="M297" s="12" t="s">
        <v>1449</v>
      </c>
      <c r="N297" s="12" t="s">
        <v>1377</v>
      </c>
      <c r="O297" s="12" t="s">
        <v>1378</v>
      </c>
      <c r="P297" s="20" t="s">
        <v>1356</v>
      </c>
      <c r="Q297" s="12"/>
      <c r="R297" s="12"/>
      <c r="S297" s="12"/>
      <c r="T297" s="12"/>
      <c r="U297" s="12"/>
      <c r="V297" s="12"/>
      <c r="W297" s="12"/>
      <c r="X297" s="12">
        <v>10</v>
      </c>
      <c r="Y297" s="11">
        <v>10</v>
      </c>
      <c r="Z297" s="11">
        <v>0</v>
      </c>
      <c r="AA297" s="11">
        <v>10</v>
      </c>
      <c r="AB297" s="37"/>
      <c r="AC297" s="38">
        <v>1</v>
      </c>
      <c r="AD297" s="12"/>
      <c r="AE297" s="39"/>
      <c r="AF297" s="39"/>
      <c r="AG297" s="39" t="s">
        <v>1339</v>
      </c>
      <c r="AH297" s="39">
        <v>10</v>
      </c>
      <c r="AI297" s="39">
        <v>10</v>
      </c>
      <c r="AJ297" s="39">
        <v>0</v>
      </c>
      <c r="AK297" s="39"/>
      <c r="AL297" s="39"/>
      <c r="AM297" s="39"/>
      <c r="AN297" s="39"/>
    </row>
    <row r="298" s="1" customFormat="1" ht="28.05" customHeight="1" spans="1:40">
      <c r="A298" s="11">
        <v>292</v>
      </c>
      <c r="B298" s="12" t="s">
        <v>1411</v>
      </c>
      <c r="C298" s="12" t="s">
        <v>1372</v>
      </c>
      <c r="D298" s="12" t="s">
        <v>1348</v>
      </c>
      <c r="E298" s="12" t="s">
        <v>1412</v>
      </c>
      <c r="F298" s="12" t="s">
        <v>1859</v>
      </c>
      <c r="G298" s="12" t="s">
        <v>1859</v>
      </c>
      <c r="H298" s="12" t="s">
        <v>1368</v>
      </c>
      <c r="I298" s="12" t="s">
        <v>1860</v>
      </c>
      <c r="J298" s="19">
        <v>10</v>
      </c>
      <c r="K298" s="12">
        <v>2023.05</v>
      </c>
      <c r="L298" s="12">
        <v>2023.1</v>
      </c>
      <c r="M298" s="12" t="s">
        <v>1861</v>
      </c>
      <c r="N298" s="12" t="s">
        <v>1374</v>
      </c>
      <c r="O298" s="12" t="s">
        <v>1375</v>
      </c>
      <c r="P298" s="20" t="s">
        <v>1356</v>
      </c>
      <c r="Q298" s="12"/>
      <c r="R298" s="12"/>
      <c r="S298" s="12"/>
      <c r="T298" s="12"/>
      <c r="U298" s="12"/>
      <c r="V298" s="12"/>
      <c r="W298" s="12"/>
      <c r="X298" s="12">
        <v>10</v>
      </c>
      <c r="Y298" s="11">
        <v>10</v>
      </c>
      <c r="Z298" s="11">
        <v>0</v>
      </c>
      <c r="AA298" s="11">
        <v>10</v>
      </c>
      <c r="AB298" s="37"/>
      <c r="AC298" s="38">
        <v>1</v>
      </c>
      <c r="AD298" s="12"/>
      <c r="AE298" s="39"/>
      <c r="AF298" s="39"/>
      <c r="AG298" s="39" t="s">
        <v>1339</v>
      </c>
      <c r="AH298" s="39">
        <v>10</v>
      </c>
      <c r="AI298" s="39">
        <v>10</v>
      </c>
      <c r="AJ298" s="39">
        <v>0</v>
      </c>
      <c r="AK298" s="39"/>
      <c r="AL298" s="39"/>
      <c r="AM298" s="39"/>
      <c r="AN298" s="39"/>
    </row>
    <row r="299" s="1" customFormat="1" ht="28.05" customHeight="1" spans="1:40">
      <c r="A299" s="11">
        <v>293</v>
      </c>
      <c r="B299" s="12" t="s">
        <v>1411</v>
      </c>
      <c r="C299" s="12" t="s">
        <v>1389</v>
      </c>
      <c r="D299" s="12" t="s">
        <v>1348</v>
      </c>
      <c r="E299" s="12" t="s">
        <v>1412</v>
      </c>
      <c r="F299" s="12" t="s">
        <v>1609</v>
      </c>
      <c r="G299" s="12" t="s">
        <v>1609</v>
      </c>
      <c r="H299" s="12" t="s">
        <v>1368</v>
      </c>
      <c r="I299" s="12" t="s">
        <v>1862</v>
      </c>
      <c r="J299" s="19">
        <v>15</v>
      </c>
      <c r="K299" s="12">
        <v>2023.05</v>
      </c>
      <c r="L299" s="12">
        <v>2023.1</v>
      </c>
      <c r="M299" s="12" t="s">
        <v>1838</v>
      </c>
      <c r="N299" s="12" t="s">
        <v>1530</v>
      </c>
      <c r="O299" s="12" t="s">
        <v>1531</v>
      </c>
      <c r="P299" s="20" t="s">
        <v>1356</v>
      </c>
      <c r="Q299" s="12"/>
      <c r="R299" s="12"/>
      <c r="S299" s="12"/>
      <c r="T299" s="12"/>
      <c r="U299" s="12"/>
      <c r="V299" s="12"/>
      <c r="W299" s="12"/>
      <c r="X299" s="12">
        <v>15</v>
      </c>
      <c r="Y299" s="11">
        <v>15</v>
      </c>
      <c r="Z299" s="11">
        <v>0</v>
      </c>
      <c r="AA299" s="11">
        <v>15</v>
      </c>
      <c r="AB299" s="37"/>
      <c r="AC299" s="38">
        <v>1</v>
      </c>
      <c r="AD299" s="12"/>
      <c r="AE299" s="39"/>
      <c r="AF299" s="39"/>
      <c r="AG299" s="39" t="s">
        <v>1339</v>
      </c>
      <c r="AH299" s="39">
        <v>15</v>
      </c>
      <c r="AI299" s="39">
        <v>15</v>
      </c>
      <c r="AJ299" s="39">
        <v>0</v>
      </c>
      <c r="AK299" s="39"/>
      <c r="AL299" s="39"/>
      <c r="AM299" s="39"/>
      <c r="AN299" s="39"/>
    </row>
    <row r="300" s="1" customFormat="1" ht="28.05" customHeight="1" spans="1:40">
      <c r="A300" s="11">
        <v>294</v>
      </c>
      <c r="B300" s="12" t="s">
        <v>1411</v>
      </c>
      <c r="C300" s="12" t="s">
        <v>1389</v>
      </c>
      <c r="D300" s="12" t="s">
        <v>1348</v>
      </c>
      <c r="E300" s="12" t="s">
        <v>1412</v>
      </c>
      <c r="F300" s="12" t="s">
        <v>1863</v>
      </c>
      <c r="G300" s="12" t="s">
        <v>1863</v>
      </c>
      <c r="H300" s="12" t="s">
        <v>1368</v>
      </c>
      <c r="I300" s="12" t="s">
        <v>1864</v>
      </c>
      <c r="J300" s="19">
        <v>15</v>
      </c>
      <c r="K300" s="12">
        <v>2023.05</v>
      </c>
      <c r="L300" s="12">
        <v>2023.1</v>
      </c>
      <c r="M300" s="12" t="s">
        <v>1865</v>
      </c>
      <c r="N300" s="12" t="s">
        <v>1374</v>
      </c>
      <c r="O300" s="12" t="s">
        <v>1375</v>
      </c>
      <c r="P300" s="20" t="s">
        <v>1356</v>
      </c>
      <c r="Q300" s="12"/>
      <c r="R300" s="12"/>
      <c r="S300" s="12"/>
      <c r="T300" s="12"/>
      <c r="U300" s="12"/>
      <c r="V300" s="12"/>
      <c r="W300" s="12"/>
      <c r="X300" s="12">
        <v>15</v>
      </c>
      <c r="Y300" s="11">
        <v>15</v>
      </c>
      <c r="Z300" s="11">
        <v>0</v>
      </c>
      <c r="AA300" s="11">
        <v>15</v>
      </c>
      <c r="AB300" s="37"/>
      <c r="AC300" s="38">
        <v>1</v>
      </c>
      <c r="AD300" s="12"/>
      <c r="AE300" s="39"/>
      <c r="AF300" s="39"/>
      <c r="AG300" s="39" t="s">
        <v>1339</v>
      </c>
      <c r="AH300" s="39">
        <v>15</v>
      </c>
      <c r="AI300" s="39">
        <v>15</v>
      </c>
      <c r="AJ300" s="39">
        <v>0</v>
      </c>
      <c r="AK300" s="39"/>
      <c r="AL300" s="39"/>
      <c r="AM300" s="39"/>
      <c r="AN300" s="39"/>
    </row>
    <row r="301" s="1" customFormat="1" ht="28.05" customHeight="1" spans="1:40">
      <c r="A301" s="11">
        <v>295</v>
      </c>
      <c r="B301" s="12" t="s">
        <v>1411</v>
      </c>
      <c r="C301" s="12" t="s">
        <v>1389</v>
      </c>
      <c r="D301" s="12" t="s">
        <v>1348</v>
      </c>
      <c r="E301" s="12" t="s">
        <v>1412</v>
      </c>
      <c r="F301" s="12" t="s">
        <v>1866</v>
      </c>
      <c r="G301" s="12" t="s">
        <v>1866</v>
      </c>
      <c r="H301" s="12" t="s">
        <v>1351</v>
      </c>
      <c r="I301" s="12" t="s">
        <v>1867</v>
      </c>
      <c r="J301" s="19">
        <v>15</v>
      </c>
      <c r="K301" s="12">
        <v>2023.05</v>
      </c>
      <c r="L301" s="12">
        <v>2023.1</v>
      </c>
      <c r="M301" s="12" t="s">
        <v>1868</v>
      </c>
      <c r="N301" s="12" t="s">
        <v>1377</v>
      </c>
      <c r="O301" s="12" t="s">
        <v>1378</v>
      </c>
      <c r="P301" s="20" t="s">
        <v>1356</v>
      </c>
      <c r="Q301" s="12"/>
      <c r="R301" s="12"/>
      <c r="S301" s="12"/>
      <c r="T301" s="12"/>
      <c r="U301" s="12"/>
      <c r="V301" s="12"/>
      <c r="W301" s="12"/>
      <c r="X301" s="12">
        <v>15</v>
      </c>
      <c r="Y301" s="11">
        <v>15</v>
      </c>
      <c r="Z301" s="11">
        <v>0</v>
      </c>
      <c r="AA301" s="11">
        <v>15</v>
      </c>
      <c r="AB301" s="37"/>
      <c r="AC301" s="38">
        <v>1</v>
      </c>
      <c r="AD301" s="12"/>
      <c r="AE301" s="39"/>
      <c r="AF301" s="39"/>
      <c r="AG301" s="39" t="s">
        <v>1339</v>
      </c>
      <c r="AH301" s="39">
        <v>15</v>
      </c>
      <c r="AI301" s="39">
        <v>15</v>
      </c>
      <c r="AJ301" s="39">
        <v>0</v>
      </c>
      <c r="AK301" s="39"/>
      <c r="AL301" s="39"/>
      <c r="AM301" s="39"/>
      <c r="AN301" s="39"/>
    </row>
    <row r="302" s="1" customFormat="1" ht="28.05" customHeight="1" spans="1:40">
      <c r="A302" s="11">
        <v>296</v>
      </c>
      <c r="B302" s="12" t="s">
        <v>1411</v>
      </c>
      <c r="C302" s="12" t="s">
        <v>1389</v>
      </c>
      <c r="D302" s="12" t="s">
        <v>1348</v>
      </c>
      <c r="E302" s="12" t="s">
        <v>1412</v>
      </c>
      <c r="F302" s="12" t="s">
        <v>1802</v>
      </c>
      <c r="G302" s="12" t="s">
        <v>1802</v>
      </c>
      <c r="H302" s="12" t="s">
        <v>1351</v>
      </c>
      <c r="I302" s="12" t="s">
        <v>1869</v>
      </c>
      <c r="J302" s="19">
        <v>12</v>
      </c>
      <c r="K302" s="12">
        <v>2023.05</v>
      </c>
      <c r="L302" s="12">
        <v>2023.1</v>
      </c>
      <c r="M302" s="12" t="s">
        <v>1870</v>
      </c>
      <c r="N302" s="12" t="s">
        <v>1374</v>
      </c>
      <c r="O302" s="12" t="s">
        <v>1375</v>
      </c>
      <c r="P302" s="20" t="s">
        <v>1356</v>
      </c>
      <c r="Q302" s="12"/>
      <c r="R302" s="12"/>
      <c r="S302" s="12"/>
      <c r="T302" s="12"/>
      <c r="U302" s="12"/>
      <c r="V302" s="12"/>
      <c r="W302" s="12"/>
      <c r="X302" s="12">
        <v>12</v>
      </c>
      <c r="Y302" s="11">
        <v>12</v>
      </c>
      <c r="Z302" s="11">
        <v>0</v>
      </c>
      <c r="AA302" s="11">
        <v>12</v>
      </c>
      <c r="AB302" s="37"/>
      <c r="AC302" s="38">
        <v>1</v>
      </c>
      <c r="AD302" s="12"/>
      <c r="AE302" s="39"/>
      <c r="AF302" s="39"/>
      <c r="AG302" s="39" t="s">
        <v>1339</v>
      </c>
      <c r="AH302" s="39">
        <v>12</v>
      </c>
      <c r="AI302" s="39">
        <v>12</v>
      </c>
      <c r="AJ302" s="39">
        <v>0</v>
      </c>
      <c r="AK302" s="39"/>
      <c r="AL302" s="39"/>
      <c r="AM302" s="39"/>
      <c r="AN302" s="39"/>
    </row>
    <row r="303" s="1" customFormat="1" ht="28.05" customHeight="1" spans="1:40">
      <c r="A303" s="11">
        <v>297</v>
      </c>
      <c r="B303" s="12" t="s">
        <v>1411</v>
      </c>
      <c r="C303" s="12" t="s">
        <v>1389</v>
      </c>
      <c r="D303" s="12" t="s">
        <v>1348</v>
      </c>
      <c r="E303" s="12" t="s">
        <v>1412</v>
      </c>
      <c r="F303" s="12" t="s">
        <v>1871</v>
      </c>
      <c r="G303" s="12" t="s">
        <v>1871</v>
      </c>
      <c r="H303" s="12" t="s">
        <v>1351</v>
      </c>
      <c r="I303" s="12" t="s">
        <v>1872</v>
      </c>
      <c r="J303" s="19">
        <v>15</v>
      </c>
      <c r="K303" s="12">
        <v>2023.05</v>
      </c>
      <c r="L303" s="12">
        <v>2023.1</v>
      </c>
      <c r="M303" s="12" t="s">
        <v>1873</v>
      </c>
      <c r="N303" s="12" t="s">
        <v>1382</v>
      </c>
      <c r="O303" s="12" t="s">
        <v>1383</v>
      </c>
      <c r="P303" s="20" t="s">
        <v>1356</v>
      </c>
      <c r="Q303" s="12"/>
      <c r="R303" s="12"/>
      <c r="S303" s="12"/>
      <c r="T303" s="12"/>
      <c r="U303" s="12"/>
      <c r="V303" s="12"/>
      <c r="W303" s="12"/>
      <c r="X303" s="12">
        <v>15</v>
      </c>
      <c r="Y303" s="11">
        <v>15</v>
      </c>
      <c r="Z303" s="11">
        <v>0</v>
      </c>
      <c r="AA303" s="11">
        <v>15</v>
      </c>
      <c r="AB303" s="37"/>
      <c r="AC303" s="38">
        <v>1</v>
      </c>
      <c r="AD303" s="12"/>
      <c r="AE303" s="39"/>
      <c r="AF303" s="39"/>
      <c r="AG303" s="39" t="s">
        <v>1339</v>
      </c>
      <c r="AH303" s="39">
        <v>15</v>
      </c>
      <c r="AI303" s="39">
        <v>15</v>
      </c>
      <c r="AJ303" s="39">
        <v>0</v>
      </c>
      <c r="AK303" s="39"/>
      <c r="AL303" s="39"/>
      <c r="AM303" s="39"/>
      <c r="AN303" s="39"/>
    </row>
    <row r="304" s="1" customFormat="1" ht="28.05" customHeight="1" spans="1:40">
      <c r="A304" s="11">
        <v>298</v>
      </c>
      <c r="B304" s="12" t="s">
        <v>1411</v>
      </c>
      <c r="C304" s="12" t="s">
        <v>1389</v>
      </c>
      <c r="D304" s="12" t="s">
        <v>1348</v>
      </c>
      <c r="E304" s="12" t="s">
        <v>1412</v>
      </c>
      <c r="F304" s="12" t="s">
        <v>1510</v>
      </c>
      <c r="G304" s="12" t="s">
        <v>1510</v>
      </c>
      <c r="H304" s="12" t="s">
        <v>1351</v>
      </c>
      <c r="I304" s="12" t="s">
        <v>1874</v>
      </c>
      <c r="J304" s="19">
        <v>15</v>
      </c>
      <c r="K304" s="12">
        <v>2023.05</v>
      </c>
      <c r="L304" s="12">
        <v>2023.1</v>
      </c>
      <c r="M304" s="12" t="s">
        <v>1875</v>
      </c>
      <c r="N304" s="12" t="s">
        <v>1520</v>
      </c>
      <c r="O304" s="12" t="s">
        <v>1521</v>
      </c>
      <c r="P304" s="20" t="s">
        <v>1356</v>
      </c>
      <c r="Q304" s="12"/>
      <c r="R304" s="12"/>
      <c r="S304" s="12"/>
      <c r="T304" s="12"/>
      <c r="U304" s="12"/>
      <c r="V304" s="12"/>
      <c r="W304" s="12"/>
      <c r="X304" s="12">
        <v>15</v>
      </c>
      <c r="Y304" s="11">
        <v>15</v>
      </c>
      <c r="Z304" s="11">
        <v>0</v>
      </c>
      <c r="AA304" s="11">
        <v>15</v>
      </c>
      <c r="AB304" s="37"/>
      <c r="AC304" s="38">
        <v>1</v>
      </c>
      <c r="AD304" s="12"/>
      <c r="AE304" s="39"/>
      <c r="AF304" s="39"/>
      <c r="AG304" s="39" t="s">
        <v>1339</v>
      </c>
      <c r="AH304" s="39">
        <v>15</v>
      </c>
      <c r="AI304" s="39">
        <v>15</v>
      </c>
      <c r="AJ304" s="39">
        <v>0</v>
      </c>
      <c r="AK304" s="39"/>
      <c r="AL304" s="39"/>
      <c r="AM304" s="39"/>
      <c r="AN304" s="39"/>
    </row>
    <row r="305" s="1" customFormat="1" ht="28.05" customHeight="1" spans="1:40">
      <c r="A305" s="11">
        <v>299</v>
      </c>
      <c r="B305" s="12" t="s">
        <v>1411</v>
      </c>
      <c r="C305" s="12" t="s">
        <v>1468</v>
      </c>
      <c r="D305" s="12" t="s">
        <v>1348</v>
      </c>
      <c r="E305" s="12" t="s">
        <v>1412</v>
      </c>
      <c r="F305" s="12" t="s">
        <v>1412</v>
      </c>
      <c r="G305" s="12" t="s">
        <v>1412</v>
      </c>
      <c r="H305" s="12" t="s">
        <v>1468</v>
      </c>
      <c r="I305" s="12" t="s">
        <v>1876</v>
      </c>
      <c r="J305" s="19">
        <v>230.4253</v>
      </c>
      <c r="K305" s="12">
        <v>2023.05</v>
      </c>
      <c r="L305" s="12">
        <v>2023.1</v>
      </c>
      <c r="M305" s="12" t="s">
        <v>1877</v>
      </c>
      <c r="N305" s="12" t="s">
        <v>1878</v>
      </c>
      <c r="O305" s="12" t="s">
        <v>1879</v>
      </c>
      <c r="P305" s="20" t="s">
        <v>1356</v>
      </c>
      <c r="Q305" s="12"/>
      <c r="R305" s="12"/>
      <c r="S305" s="12"/>
      <c r="T305" s="12"/>
      <c r="U305" s="12"/>
      <c r="V305" s="12"/>
      <c r="W305" s="12"/>
      <c r="X305" s="12">
        <v>230.4253</v>
      </c>
      <c r="Y305" s="11">
        <v>230.4253</v>
      </c>
      <c r="Z305" s="11">
        <v>0</v>
      </c>
      <c r="AA305" s="11">
        <v>230.4253</v>
      </c>
      <c r="AB305" s="37"/>
      <c r="AC305" s="38">
        <v>1</v>
      </c>
      <c r="AD305" s="12"/>
      <c r="AE305" s="39"/>
      <c r="AF305" s="39"/>
      <c r="AG305" s="39" t="s">
        <v>1339</v>
      </c>
      <c r="AH305" s="39">
        <v>230.4253</v>
      </c>
      <c r="AI305" s="39">
        <v>230.4253</v>
      </c>
      <c r="AJ305" s="39">
        <v>0</v>
      </c>
      <c r="AK305" s="39"/>
      <c r="AL305" s="39"/>
      <c r="AM305" s="39"/>
      <c r="AN305" s="39"/>
    </row>
    <row r="306" s="1" customFormat="1" ht="28.05" customHeight="1" spans="1:40">
      <c r="A306" s="11">
        <v>300</v>
      </c>
      <c r="B306" s="12" t="s">
        <v>1411</v>
      </c>
      <c r="C306" s="12" t="s">
        <v>1683</v>
      </c>
      <c r="D306" s="12" t="s">
        <v>1348</v>
      </c>
      <c r="E306" s="12" t="s">
        <v>1412</v>
      </c>
      <c r="F306" s="12" t="s">
        <v>1880</v>
      </c>
      <c r="G306" s="12" t="s">
        <v>1880</v>
      </c>
      <c r="H306" s="12" t="s">
        <v>1351</v>
      </c>
      <c r="I306" s="12" t="s">
        <v>1881</v>
      </c>
      <c r="J306" s="19">
        <v>15</v>
      </c>
      <c r="K306" s="12">
        <v>2023.05</v>
      </c>
      <c r="L306" s="12">
        <v>2023.1</v>
      </c>
      <c r="M306" s="12" t="s">
        <v>1882</v>
      </c>
      <c r="N306" s="12" t="s">
        <v>1377</v>
      </c>
      <c r="O306" s="12" t="s">
        <v>1378</v>
      </c>
      <c r="P306" s="20" t="s">
        <v>1356</v>
      </c>
      <c r="Q306" s="12"/>
      <c r="R306" s="12"/>
      <c r="S306" s="12"/>
      <c r="T306" s="12"/>
      <c r="U306" s="12"/>
      <c r="V306" s="12"/>
      <c r="W306" s="12"/>
      <c r="X306" s="12">
        <v>15</v>
      </c>
      <c r="Y306" s="11">
        <v>15</v>
      </c>
      <c r="Z306" s="11">
        <v>0</v>
      </c>
      <c r="AA306" s="11">
        <v>15</v>
      </c>
      <c r="AB306" s="37"/>
      <c r="AC306" s="38">
        <v>1</v>
      </c>
      <c r="AD306" s="12"/>
      <c r="AE306" s="39"/>
      <c r="AF306" s="39"/>
      <c r="AG306" s="39" t="s">
        <v>1339</v>
      </c>
      <c r="AH306" s="39">
        <v>15</v>
      </c>
      <c r="AI306" s="39">
        <v>15</v>
      </c>
      <c r="AJ306" s="39">
        <v>0</v>
      </c>
      <c r="AK306" s="39"/>
      <c r="AL306" s="39"/>
      <c r="AM306" s="39"/>
      <c r="AN306" s="39"/>
    </row>
    <row r="307" s="1" customFormat="1" ht="28.05" customHeight="1" spans="1:40">
      <c r="A307" s="11">
        <v>301</v>
      </c>
      <c r="B307" s="12" t="s">
        <v>1411</v>
      </c>
      <c r="C307" s="12" t="s">
        <v>1683</v>
      </c>
      <c r="D307" s="12" t="s">
        <v>1348</v>
      </c>
      <c r="E307" s="12" t="s">
        <v>1412</v>
      </c>
      <c r="F307" s="12" t="s">
        <v>1883</v>
      </c>
      <c r="G307" s="12" t="s">
        <v>1883</v>
      </c>
      <c r="H307" s="12" t="s">
        <v>1351</v>
      </c>
      <c r="I307" s="12" t="s">
        <v>1884</v>
      </c>
      <c r="J307" s="19">
        <v>30</v>
      </c>
      <c r="K307" s="12">
        <v>2023.05</v>
      </c>
      <c r="L307" s="12">
        <v>2023.1</v>
      </c>
      <c r="M307" s="12" t="s">
        <v>1519</v>
      </c>
      <c r="N307" s="12" t="s">
        <v>1374</v>
      </c>
      <c r="O307" s="12" t="s">
        <v>1375</v>
      </c>
      <c r="P307" s="20" t="s">
        <v>1356</v>
      </c>
      <c r="Q307" s="12"/>
      <c r="R307" s="12"/>
      <c r="S307" s="12"/>
      <c r="T307" s="12"/>
      <c r="U307" s="12"/>
      <c r="V307" s="12"/>
      <c r="W307" s="12"/>
      <c r="X307" s="12">
        <v>30</v>
      </c>
      <c r="Y307" s="11">
        <v>30</v>
      </c>
      <c r="Z307" s="11">
        <v>0</v>
      </c>
      <c r="AA307" s="11">
        <v>30</v>
      </c>
      <c r="AB307" s="37"/>
      <c r="AC307" s="38">
        <v>1</v>
      </c>
      <c r="AD307" s="12"/>
      <c r="AE307" s="39"/>
      <c r="AF307" s="39"/>
      <c r="AG307" s="39" t="s">
        <v>1339</v>
      </c>
      <c r="AH307" s="39">
        <v>30</v>
      </c>
      <c r="AI307" s="39">
        <v>30</v>
      </c>
      <c r="AJ307" s="39">
        <v>0</v>
      </c>
      <c r="AK307" s="39"/>
      <c r="AL307" s="39"/>
      <c r="AM307" s="39"/>
      <c r="AN307" s="39"/>
    </row>
    <row r="308" s="1" customFormat="1" ht="28.05" customHeight="1" spans="1:40">
      <c r="A308" s="11">
        <v>302</v>
      </c>
      <c r="B308" s="12" t="s">
        <v>1411</v>
      </c>
      <c r="C308" s="12" t="s">
        <v>1683</v>
      </c>
      <c r="D308" s="12" t="s">
        <v>1348</v>
      </c>
      <c r="E308" s="12" t="s">
        <v>1412</v>
      </c>
      <c r="F308" s="12" t="s">
        <v>1885</v>
      </c>
      <c r="G308" s="12" t="s">
        <v>1885</v>
      </c>
      <c r="H308" s="12" t="s">
        <v>1351</v>
      </c>
      <c r="I308" s="12" t="s">
        <v>1886</v>
      </c>
      <c r="J308" s="19">
        <v>20</v>
      </c>
      <c r="K308" s="12">
        <v>2023.05</v>
      </c>
      <c r="L308" s="12">
        <v>2023.1</v>
      </c>
      <c r="M308" s="12" t="s">
        <v>1542</v>
      </c>
      <c r="N308" s="12" t="s">
        <v>1530</v>
      </c>
      <c r="O308" s="12" t="s">
        <v>1531</v>
      </c>
      <c r="P308" s="20" t="s">
        <v>1356</v>
      </c>
      <c r="Q308" s="12"/>
      <c r="R308" s="12"/>
      <c r="S308" s="12"/>
      <c r="T308" s="12"/>
      <c r="U308" s="12"/>
      <c r="V308" s="12"/>
      <c r="W308" s="12"/>
      <c r="X308" s="12">
        <v>20</v>
      </c>
      <c r="Y308" s="11">
        <v>20</v>
      </c>
      <c r="Z308" s="11">
        <v>0</v>
      </c>
      <c r="AA308" s="11">
        <v>20</v>
      </c>
      <c r="AB308" s="37"/>
      <c r="AC308" s="38">
        <v>1</v>
      </c>
      <c r="AD308" s="12"/>
      <c r="AE308" s="39"/>
      <c r="AF308" s="39"/>
      <c r="AG308" s="39" t="s">
        <v>1339</v>
      </c>
      <c r="AH308" s="39">
        <v>20</v>
      </c>
      <c r="AI308" s="39">
        <v>20</v>
      </c>
      <c r="AJ308" s="39">
        <v>0</v>
      </c>
      <c r="AK308" s="39"/>
      <c r="AL308" s="39"/>
      <c r="AM308" s="39"/>
      <c r="AN308" s="39"/>
    </row>
    <row r="309" s="1" customFormat="1" ht="28.05" customHeight="1" spans="1:40">
      <c r="A309" s="11">
        <v>303</v>
      </c>
      <c r="B309" s="12" t="s">
        <v>1411</v>
      </c>
      <c r="C309" s="12" t="s">
        <v>1683</v>
      </c>
      <c r="D309" s="12" t="s">
        <v>1348</v>
      </c>
      <c r="E309" s="12" t="s">
        <v>1412</v>
      </c>
      <c r="F309" s="12" t="s">
        <v>1887</v>
      </c>
      <c r="G309" s="12" t="s">
        <v>1887</v>
      </c>
      <c r="H309" s="12" t="s">
        <v>1351</v>
      </c>
      <c r="I309" s="12" t="s">
        <v>1888</v>
      </c>
      <c r="J309" s="19">
        <v>31.5747</v>
      </c>
      <c r="K309" s="12">
        <v>2023.05</v>
      </c>
      <c r="L309" s="12">
        <v>2023.1</v>
      </c>
      <c r="M309" s="12" t="s">
        <v>1542</v>
      </c>
      <c r="N309" s="12" t="s">
        <v>1374</v>
      </c>
      <c r="O309" s="12" t="s">
        <v>1375</v>
      </c>
      <c r="P309" s="20" t="s">
        <v>1356</v>
      </c>
      <c r="Q309" s="12"/>
      <c r="R309" s="12"/>
      <c r="S309" s="12"/>
      <c r="T309" s="12"/>
      <c r="U309" s="12"/>
      <c r="V309" s="12"/>
      <c r="W309" s="12"/>
      <c r="X309" s="12">
        <v>31.5747</v>
      </c>
      <c r="Y309" s="11">
        <v>31.5747</v>
      </c>
      <c r="Z309" s="11">
        <v>0</v>
      </c>
      <c r="AA309" s="11">
        <v>31.5747</v>
      </c>
      <c r="AB309" s="37"/>
      <c r="AC309" s="38">
        <v>1</v>
      </c>
      <c r="AD309" s="12"/>
      <c r="AE309" s="39"/>
      <c r="AF309" s="39"/>
      <c r="AG309" s="39" t="s">
        <v>1339</v>
      </c>
      <c r="AH309" s="39">
        <v>31.5747</v>
      </c>
      <c r="AI309" s="39">
        <v>31.5747</v>
      </c>
      <c r="AJ309" s="39">
        <v>0</v>
      </c>
      <c r="AK309" s="39"/>
      <c r="AL309" s="39"/>
      <c r="AM309" s="39"/>
      <c r="AN309" s="39"/>
    </row>
    <row r="310" s="1" customFormat="1" ht="28.05" customHeight="1" spans="1:40">
      <c r="A310" s="11">
        <v>304</v>
      </c>
      <c r="B310" s="12" t="s">
        <v>1411</v>
      </c>
      <c r="C310" s="12" t="s">
        <v>1683</v>
      </c>
      <c r="D310" s="12" t="s">
        <v>1348</v>
      </c>
      <c r="E310" s="12" t="s">
        <v>1412</v>
      </c>
      <c r="F310" s="12" t="s">
        <v>1889</v>
      </c>
      <c r="G310" s="12" t="s">
        <v>1889</v>
      </c>
      <c r="H310" s="12" t="s">
        <v>1351</v>
      </c>
      <c r="I310" s="12" t="s">
        <v>1890</v>
      </c>
      <c r="J310" s="19">
        <v>40</v>
      </c>
      <c r="K310" s="12">
        <v>2023.05</v>
      </c>
      <c r="L310" s="12">
        <v>2023.1</v>
      </c>
      <c r="M310" s="12" t="s">
        <v>1519</v>
      </c>
      <c r="N310" s="12" t="s">
        <v>1377</v>
      </c>
      <c r="O310" s="12" t="s">
        <v>1378</v>
      </c>
      <c r="P310" s="20" t="s">
        <v>1356</v>
      </c>
      <c r="Q310" s="12"/>
      <c r="R310" s="12"/>
      <c r="S310" s="12"/>
      <c r="T310" s="12"/>
      <c r="U310" s="12"/>
      <c r="V310" s="12"/>
      <c r="W310" s="12"/>
      <c r="X310" s="12">
        <v>40</v>
      </c>
      <c r="Y310" s="11">
        <v>40</v>
      </c>
      <c r="Z310" s="11">
        <v>0</v>
      </c>
      <c r="AA310" s="11">
        <v>40</v>
      </c>
      <c r="AB310" s="37"/>
      <c r="AC310" s="38">
        <v>1</v>
      </c>
      <c r="AD310" s="12"/>
      <c r="AE310" s="39"/>
      <c r="AF310" s="39"/>
      <c r="AG310" s="39" t="s">
        <v>1339</v>
      </c>
      <c r="AH310" s="39">
        <v>40</v>
      </c>
      <c r="AI310" s="39">
        <v>40</v>
      </c>
      <c r="AJ310" s="39">
        <v>0</v>
      </c>
      <c r="AK310" s="39"/>
      <c r="AL310" s="39"/>
      <c r="AM310" s="39"/>
      <c r="AN310" s="39"/>
    </row>
    <row r="311" s="1" customFormat="1" ht="28.05" customHeight="1" spans="1:40">
      <c r="A311" s="11">
        <v>305</v>
      </c>
      <c r="B311" s="12" t="s">
        <v>1411</v>
      </c>
      <c r="C311" s="12" t="s">
        <v>1683</v>
      </c>
      <c r="D311" s="12" t="s">
        <v>1348</v>
      </c>
      <c r="E311" s="12" t="s">
        <v>1412</v>
      </c>
      <c r="F311" s="12" t="s">
        <v>1891</v>
      </c>
      <c r="G311" s="12" t="s">
        <v>1891</v>
      </c>
      <c r="H311" s="12" t="s">
        <v>1351</v>
      </c>
      <c r="I311" s="12" t="s">
        <v>1892</v>
      </c>
      <c r="J311" s="19">
        <v>15</v>
      </c>
      <c r="K311" s="12">
        <v>2023.05</v>
      </c>
      <c r="L311" s="12">
        <v>2023.1</v>
      </c>
      <c r="M311" s="12" t="s">
        <v>1893</v>
      </c>
      <c r="N311" s="12" t="s">
        <v>1374</v>
      </c>
      <c r="O311" s="12" t="s">
        <v>1375</v>
      </c>
      <c r="P311" s="20" t="s">
        <v>1356</v>
      </c>
      <c r="Q311" s="12"/>
      <c r="R311" s="12"/>
      <c r="S311" s="12"/>
      <c r="T311" s="12"/>
      <c r="U311" s="12"/>
      <c r="V311" s="12"/>
      <c r="W311" s="12"/>
      <c r="X311" s="12">
        <v>15</v>
      </c>
      <c r="Y311" s="11">
        <v>15</v>
      </c>
      <c r="Z311" s="11">
        <v>0</v>
      </c>
      <c r="AA311" s="11">
        <v>15</v>
      </c>
      <c r="AB311" s="37"/>
      <c r="AC311" s="38">
        <v>1</v>
      </c>
      <c r="AD311" s="12"/>
      <c r="AE311" s="39"/>
      <c r="AF311" s="39"/>
      <c r="AG311" s="39" t="s">
        <v>1339</v>
      </c>
      <c r="AH311" s="39">
        <v>15</v>
      </c>
      <c r="AI311" s="39">
        <v>15</v>
      </c>
      <c r="AJ311" s="39">
        <v>0</v>
      </c>
      <c r="AK311" s="39"/>
      <c r="AL311" s="39"/>
      <c r="AM311" s="39"/>
      <c r="AN311" s="39"/>
    </row>
    <row r="312" s="1" customFormat="1" ht="28.05" customHeight="1" spans="1:40">
      <c r="A312" s="11">
        <v>306</v>
      </c>
      <c r="B312" s="12" t="s">
        <v>1411</v>
      </c>
      <c r="C312" s="12" t="s">
        <v>1683</v>
      </c>
      <c r="D312" s="12" t="s">
        <v>1348</v>
      </c>
      <c r="E312" s="12" t="s">
        <v>1412</v>
      </c>
      <c r="F312" s="12" t="s">
        <v>1894</v>
      </c>
      <c r="G312" s="12" t="s">
        <v>1894</v>
      </c>
      <c r="H312" s="12" t="s">
        <v>1351</v>
      </c>
      <c r="I312" s="12" t="s">
        <v>1895</v>
      </c>
      <c r="J312" s="19">
        <v>15</v>
      </c>
      <c r="K312" s="12">
        <v>2023.05</v>
      </c>
      <c r="L312" s="12">
        <v>2023.1</v>
      </c>
      <c r="M312" s="12" t="s">
        <v>1896</v>
      </c>
      <c r="N312" s="12" t="s">
        <v>1382</v>
      </c>
      <c r="O312" s="12" t="s">
        <v>1383</v>
      </c>
      <c r="P312" s="20" t="s">
        <v>1356</v>
      </c>
      <c r="Q312" s="12"/>
      <c r="R312" s="12"/>
      <c r="S312" s="12"/>
      <c r="T312" s="12"/>
      <c r="U312" s="12"/>
      <c r="V312" s="12"/>
      <c r="W312" s="12"/>
      <c r="X312" s="12">
        <v>15</v>
      </c>
      <c r="Y312" s="11">
        <v>15</v>
      </c>
      <c r="Z312" s="11">
        <v>0</v>
      </c>
      <c r="AA312" s="11">
        <v>15</v>
      </c>
      <c r="AB312" s="37"/>
      <c r="AC312" s="38">
        <v>1</v>
      </c>
      <c r="AD312" s="12"/>
      <c r="AE312" s="39"/>
      <c r="AF312" s="39"/>
      <c r="AG312" s="39" t="s">
        <v>1339</v>
      </c>
      <c r="AH312" s="39">
        <v>15</v>
      </c>
      <c r="AI312" s="39">
        <v>15</v>
      </c>
      <c r="AJ312" s="39">
        <v>0</v>
      </c>
      <c r="AK312" s="39"/>
      <c r="AL312" s="39"/>
      <c r="AM312" s="39"/>
      <c r="AN312" s="39"/>
    </row>
    <row r="313" s="1" customFormat="1" ht="28.05" customHeight="1" spans="1:40">
      <c r="A313" s="11">
        <v>307</v>
      </c>
      <c r="B313" s="12" t="s">
        <v>1411</v>
      </c>
      <c r="C313" s="12" t="s">
        <v>1683</v>
      </c>
      <c r="D313" s="12" t="s">
        <v>1348</v>
      </c>
      <c r="E313" s="12" t="s">
        <v>1412</v>
      </c>
      <c r="F313" s="12" t="s">
        <v>1897</v>
      </c>
      <c r="G313" s="12" t="s">
        <v>1897</v>
      </c>
      <c r="H313" s="12" t="s">
        <v>1351</v>
      </c>
      <c r="I313" s="12" t="s">
        <v>1898</v>
      </c>
      <c r="J313" s="19">
        <v>40</v>
      </c>
      <c r="K313" s="12">
        <v>2023.05</v>
      </c>
      <c r="L313" s="12">
        <v>2023.1</v>
      </c>
      <c r="M313" s="12" t="s">
        <v>1899</v>
      </c>
      <c r="N313" s="12" t="s">
        <v>1520</v>
      </c>
      <c r="O313" s="12" t="s">
        <v>1521</v>
      </c>
      <c r="P313" s="20" t="s">
        <v>1356</v>
      </c>
      <c r="Q313" s="12"/>
      <c r="R313" s="12"/>
      <c r="S313" s="12"/>
      <c r="T313" s="12"/>
      <c r="U313" s="12"/>
      <c r="V313" s="12"/>
      <c r="W313" s="12"/>
      <c r="X313" s="12">
        <v>40</v>
      </c>
      <c r="Y313" s="11">
        <v>40</v>
      </c>
      <c r="Z313" s="11">
        <v>0</v>
      </c>
      <c r="AA313" s="11">
        <v>40</v>
      </c>
      <c r="AB313" s="37"/>
      <c r="AC313" s="38">
        <v>1</v>
      </c>
      <c r="AD313" s="12"/>
      <c r="AE313" s="39"/>
      <c r="AF313" s="39"/>
      <c r="AG313" s="39" t="s">
        <v>1339</v>
      </c>
      <c r="AH313" s="39">
        <v>40</v>
      </c>
      <c r="AI313" s="39">
        <v>40</v>
      </c>
      <c r="AJ313" s="39">
        <v>0</v>
      </c>
      <c r="AK313" s="39"/>
      <c r="AL313" s="39"/>
      <c r="AM313" s="39"/>
      <c r="AN313" s="39"/>
    </row>
    <row r="314" s="1" customFormat="1" ht="28.05" customHeight="1" spans="1:40">
      <c r="A314" s="11">
        <v>308</v>
      </c>
      <c r="B314" s="12" t="s">
        <v>1411</v>
      </c>
      <c r="C314" s="12" t="s">
        <v>1347</v>
      </c>
      <c r="D314" s="12" t="s">
        <v>1348</v>
      </c>
      <c r="E314" s="12" t="s">
        <v>1412</v>
      </c>
      <c r="F314" s="12" t="s">
        <v>1606</v>
      </c>
      <c r="G314" s="12" t="s">
        <v>1606</v>
      </c>
      <c r="H314" s="12" t="s">
        <v>1351</v>
      </c>
      <c r="I314" s="12" t="s">
        <v>1900</v>
      </c>
      <c r="J314" s="19">
        <v>7</v>
      </c>
      <c r="K314" s="12">
        <v>2023.05</v>
      </c>
      <c r="L314" s="12">
        <v>2023.1</v>
      </c>
      <c r="M314" s="12" t="s">
        <v>1901</v>
      </c>
      <c r="N314" s="12" t="s">
        <v>1382</v>
      </c>
      <c r="O314" s="12" t="s">
        <v>1383</v>
      </c>
      <c r="P314" s="20" t="s">
        <v>1356</v>
      </c>
      <c r="Q314" s="12"/>
      <c r="R314" s="12"/>
      <c r="S314" s="12"/>
      <c r="T314" s="12"/>
      <c r="U314" s="12"/>
      <c r="V314" s="12"/>
      <c r="W314" s="12"/>
      <c r="X314" s="12">
        <v>7</v>
      </c>
      <c r="Y314" s="11">
        <v>7</v>
      </c>
      <c r="Z314" s="11">
        <v>0</v>
      </c>
      <c r="AA314" s="11">
        <v>7</v>
      </c>
      <c r="AB314" s="37"/>
      <c r="AC314" s="38">
        <v>1</v>
      </c>
      <c r="AD314" s="12"/>
      <c r="AE314" s="39"/>
      <c r="AF314" s="39"/>
      <c r="AG314" s="39" t="s">
        <v>1339</v>
      </c>
      <c r="AH314" s="39">
        <v>7</v>
      </c>
      <c r="AI314" s="39">
        <v>7</v>
      </c>
      <c r="AJ314" s="39">
        <v>0</v>
      </c>
      <c r="AK314" s="39"/>
      <c r="AL314" s="39"/>
      <c r="AM314" s="39"/>
      <c r="AN314" s="39"/>
    </row>
    <row r="315" s="1" customFormat="1" ht="28.05" customHeight="1" spans="1:40">
      <c r="A315" s="11">
        <v>309</v>
      </c>
      <c r="B315" s="12" t="s">
        <v>1411</v>
      </c>
      <c r="C315" s="12" t="s">
        <v>1347</v>
      </c>
      <c r="D315" s="12" t="s">
        <v>1348</v>
      </c>
      <c r="E315" s="12" t="s">
        <v>1412</v>
      </c>
      <c r="F315" s="12" t="s">
        <v>1902</v>
      </c>
      <c r="G315" s="12" t="s">
        <v>1902</v>
      </c>
      <c r="H315" s="12" t="s">
        <v>1351</v>
      </c>
      <c r="I315" s="12" t="s">
        <v>1903</v>
      </c>
      <c r="J315" s="19">
        <v>14</v>
      </c>
      <c r="K315" s="12">
        <v>2023.05</v>
      </c>
      <c r="L315" s="12">
        <v>2023.1</v>
      </c>
      <c r="M315" s="12" t="s">
        <v>1904</v>
      </c>
      <c r="N315" s="12" t="s">
        <v>1377</v>
      </c>
      <c r="O315" s="12" t="s">
        <v>1378</v>
      </c>
      <c r="P315" s="20" t="s">
        <v>1356</v>
      </c>
      <c r="Q315" s="12"/>
      <c r="R315" s="12"/>
      <c r="S315" s="12"/>
      <c r="T315" s="12"/>
      <c r="U315" s="12"/>
      <c r="V315" s="12"/>
      <c r="W315" s="12"/>
      <c r="X315" s="12">
        <v>14</v>
      </c>
      <c r="Y315" s="11">
        <v>14</v>
      </c>
      <c r="Z315" s="11">
        <v>0</v>
      </c>
      <c r="AA315" s="11">
        <v>14</v>
      </c>
      <c r="AB315" s="37"/>
      <c r="AC315" s="38">
        <v>1</v>
      </c>
      <c r="AD315" s="12"/>
      <c r="AE315" s="39"/>
      <c r="AF315" s="39"/>
      <c r="AG315" s="39" t="s">
        <v>1339</v>
      </c>
      <c r="AH315" s="39">
        <v>14</v>
      </c>
      <c r="AI315" s="39">
        <v>14</v>
      </c>
      <c r="AJ315" s="39">
        <v>0</v>
      </c>
      <c r="AK315" s="39"/>
      <c r="AL315" s="39"/>
      <c r="AM315" s="39"/>
      <c r="AN315" s="39"/>
    </row>
    <row r="316" s="1" customFormat="1" ht="28.05" customHeight="1" spans="1:40">
      <c r="A316" s="11">
        <v>310</v>
      </c>
      <c r="B316" s="12" t="s">
        <v>1411</v>
      </c>
      <c r="C316" s="12" t="s">
        <v>1389</v>
      </c>
      <c r="D316" s="12" t="s">
        <v>1348</v>
      </c>
      <c r="E316" s="12" t="s">
        <v>1412</v>
      </c>
      <c r="F316" s="12" t="s">
        <v>1905</v>
      </c>
      <c r="G316" s="12" t="s">
        <v>1905</v>
      </c>
      <c r="H316" s="12" t="s">
        <v>1351</v>
      </c>
      <c r="I316" s="12" t="s">
        <v>1906</v>
      </c>
      <c r="J316" s="19">
        <v>15</v>
      </c>
      <c r="K316" s="12">
        <v>2023.05</v>
      </c>
      <c r="L316" s="12">
        <v>2023.1</v>
      </c>
      <c r="M316" s="12" t="s">
        <v>1907</v>
      </c>
      <c r="N316" s="12" t="s">
        <v>1374</v>
      </c>
      <c r="O316" s="12" t="s">
        <v>1375</v>
      </c>
      <c r="P316" s="20" t="s">
        <v>1356</v>
      </c>
      <c r="Q316" s="12"/>
      <c r="R316" s="12"/>
      <c r="S316" s="12"/>
      <c r="T316" s="12"/>
      <c r="U316" s="12"/>
      <c r="V316" s="12"/>
      <c r="W316" s="12"/>
      <c r="X316" s="12">
        <v>15</v>
      </c>
      <c r="Y316" s="11">
        <v>15</v>
      </c>
      <c r="Z316" s="11">
        <v>0</v>
      </c>
      <c r="AA316" s="11">
        <v>15</v>
      </c>
      <c r="AB316" s="37"/>
      <c r="AC316" s="38">
        <v>1</v>
      </c>
      <c r="AD316" s="12"/>
      <c r="AE316" s="39"/>
      <c r="AF316" s="39"/>
      <c r="AG316" s="39" t="s">
        <v>1339</v>
      </c>
      <c r="AH316" s="39">
        <v>15</v>
      </c>
      <c r="AI316" s="39">
        <v>15</v>
      </c>
      <c r="AJ316" s="39">
        <v>0</v>
      </c>
      <c r="AK316" s="39"/>
      <c r="AL316" s="39"/>
      <c r="AM316" s="39"/>
      <c r="AN316" s="39"/>
    </row>
    <row r="317" s="1" customFormat="1" ht="28.05" customHeight="1" spans="1:40">
      <c r="A317" s="11">
        <v>311</v>
      </c>
      <c r="B317" s="12" t="s">
        <v>1411</v>
      </c>
      <c r="C317" s="12" t="s">
        <v>1372</v>
      </c>
      <c r="D317" s="12" t="s">
        <v>1348</v>
      </c>
      <c r="E317" s="12" t="s">
        <v>1412</v>
      </c>
      <c r="F317" s="12" t="s">
        <v>1908</v>
      </c>
      <c r="G317" s="12" t="s">
        <v>1908</v>
      </c>
      <c r="H317" s="12" t="s">
        <v>1351</v>
      </c>
      <c r="I317" s="12" t="s">
        <v>1909</v>
      </c>
      <c r="J317" s="19">
        <v>18</v>
      </c>
      <c r="K317" s="12">
        <v>2023.05</v>
      </c>
      <c r="L317" s="12">
        <v>2023.1</v>
      </c>
      <c r="M317" s="12" t="s">
        <v>1449</v>
      </c>
      <c r="N317" s="12" t="s">
        <v>1530</v>
      </c>
      <c r="O317" s="12" t="s">
        <v>1531</v>
      </c>
      <c r="P317" s="20" t="s">
        <v>1356</v>
      </c>
      <c r="Q317" s="12"/>
      <c r="R317" s="12"/>
      <c r="S317" s="12"/>
      <c r="T317" s="12"/>
      <c r="U317" s="12"/>
      <c r="V317" s="12"/>
      <c r="W317" s="12"/>
      <c r="X317" s="12">
        <v>18</v>
      </c>
      <c r="Y317" s="11">
        <v>18</v>
      </c>
      <c r="Z317" s="11">
        <v>0</v>
      </c>
      <c r="AA317" s="11">
        <v>18</v>
      </c>
      <c r="AB317" s="37"/>
      <c r="AC317" s="38">
        <v>1</v>
      </c>
      <c r="AD317" s="12"/>
      <c r="AE317" s="39"/>
      <c r="AF317" s="39"/>
      <c r="AG317" s="39" t="s">
        <v>1339</v>
      </c>
      <c r="AH317" s="39">
        <v>18</v>
      </c>
      <c r="AI317" s="39">
        <v>18</v>
      </c>
      <c r="AJ317" s="39">
        <v>0</v>
      </c>
      <c r="AK317" s="39"/>
      <c r="AL317" s="39"/>
      <c r="AM317" s="39"/>
      <c r="AN317" s="39"/>
    </row>
    <row r="318" s="1" customFormat="1" ht="28.05" customHeight="1" spans="1:40">
      <c r="A318" s="11">
        <v>312</v>
      </c>
      <c r="B318" s="12" t="s">
        <v>1411</v>
      </c>
      <c r="C318" s="12"/>
      <c r="D318" s="12" t="s">
        <v>1348</v>
      </c>
      <c r="E318" s="12" t="s">
        <v>1412</v>
      </c>
      <c r="F318" s="12" t="s">
        <v>1910</v>
      </c>
      <c r="G318" s="12" t="s">
        <v>1910</v>
      </c>
      <c r="H318" s="12" t="s">
        <v>1351</v>
      </c>
      <c r="I318" s="12" t="s">
        <v>1911</v>
      </c>
      <c r="J318" s="19">
        <v>16</v>
      </c>
      <c r="K318" s="12">
        <v>2023.05</v>
      </c>
      <c r="L318" s="12">
        <v>2023.1</v>
      </c>
      <c r="M318" s="12" t="s">
        <v>1519</v>
      </c>
      <c r="N318" s="12" t="s">
        <v>1374</v>
      </c>
      <c r="O318" s="12" t="s">
        <v>1375</v>
      </c>
      <c r="P318" s="20" t="s">
        <v>1356</v>
      </c>
      <c r="Q318" s="12"/>
      <c r="R318" s="12"/>
      <c r="S318" s="12"/>
      <c r="T318" s="12"/>
      <c r="U318" s="12"/>
      <c r="V318" s="12"/>
      <c r="W318" s="12"/>
      <c r="X318" s="12">
        <v>16</v>
      </c>
      <c r="Y318" s="11">
        <v>16</v>
      </c>
      <c r="Z318" s="11">
        <v>0</v>
      </c>
      <c r="AA318" s="11">
        <v>16</v>
      </c>
      <c r="AB318" s="37"/>
      <c r="AC318" s="38">
        <v>1</v>
      </c>
      <c r="AD318" s="12"/>
      <c r="AE318" s="39"/>
      <c r="AF318" s="39"/>
      <c r="AG318" s="39" t="s">
        <v>1339</v>
      </c>
      <c r="AH318" s="39">
        <v>16</v>
      </c>
      <c r="AI318" s="39">
        <v>16</v>
      </c>
      <c r="AJ318" s="39">
        <v>0</v>
      </c>
      <c r="AK318" s="39"/>
      <c r="AL318" s="39"/>
      <c r="AM318" s="39"/>
      <c r="AN318" s="39"/>
    </row>
    <row r="319" s="1" customFormat="1" ht="28.05" customHeight="1" spans="1:40">
      <c r="A319" s="11">
        <v>313</v>
      </c>
      <c r="B319" s="12" t="s">
        <v>1411</v>
      </c>
      <c r="C319" s="12" t="s">
        <v>1347</v>
      </c>
      <c r="D319" s="12" t="s">
        <v>1348</v>
      </c>
      <c r="E319" s="12" t="s">
        <v>1412</v>
      </c>
      <c r="F319" s="12" t="s">
        <v>1912</v>
      </c>
      <c r="G319" s="12" t="s">
        <v>1912</v>
      </c>
      <c r="H319" s="12" t="s">
        <v>1351</v>
      </c>
      <c r="I319" s="12" t="s">
        <v>1913</v>
      </c>
      <c r="J319" s="19">
        <v>15</v>
      </c>
      <c r="K319" s="12">
        <v>2023.05</v>
      </c>
      <c r="L319" s="12">
        <v>2023.1</v>
      </c>
      <c r="M319" s="12" t="s">
        <v>1519</v>
      </c>
      <c r="N319" s="12" t="s">
        <v>1377</v>
      </c>
      <c r="O319" s="12" t="s">
        <v>1378</v>
      </c>
      <c r="P319" s="20" t="s">
        <v>1356</v>
      </c>
      <c r="Q319" s="12"/>
      <c r="R319" s="12"/>
      <c r="S319" s="12"/>
      <c r="T319" s="12"/>
      <c r="U319" s="12"/>
      <c r="V319" s="12"/>
      <c r="W319" s="12"/>
      <c r="X319" s="12">
        <v>15</v>
      </c>
      <c r="Y319" s="11">
        <v>15</v>
      </c>
      <c r="Z319" s="11">
        <v>0</v>
      </c>
      <c r="AA319" s="11">
        <v>15</v>
      </c>
      <c r="AB319" s="37"/>
      <c r="AC319" s="38">
        <v>1</v>
      </c>
      <c r="AD319" s="12"/>
      <c r="AE319" s="39"/>
      <c r="AF319" s="39"/>
      <c r="AG319" s="39" t="s">
        <v>1339</v>
      </c>
      <c r="AH319" s="39">
        <v>15</v>
      </c>
      <c r="AI319" s="39">
        <v>15</v>
      </c>
      <c r="AJ319" s="39">
        <v>0</v>
      </c>
      <c r="AK319" s="39"/>
      <c r="AL319" s="39"/>
      <c r="AM319" s="39"/>
      <c r="AN319" s="39"/>
    </row>
    <row r="320" s="1" customFormat="1" ht="28.05" customHeight="1" spans="1:40">
      <c r="A320" s="11">
        <v>314</v>
      </c>
      <c r="B320" s="12" t="s">
        <v>1411</v>
      </c>
      <c r="C320" s="12"/>
      <c r="D320" s="12" t="s">
        <v>1348</v>
      </c>
      <c r="E320" s="12" t="s">
        <v>1412</v>
      </c>
      <c r="F320" s="12" t="s">
        <v>1914</v>
      </c>
      <c r="G320" s="12" t="s">
        <v>1914</v>
      </c>
      <c r="H320" s="12" t="s">
        <v>1351</v>
      </c>
      <c r="I320" s="12" t="s">
        <v>1915</v>
      </c>
      <c r="J320" s="19">
        <v>25.1007499999999</v>
      </c>
      <c r="K320" s="12">
        <v>2023.05</v>
      </c>
      <c r="L320" s="12">
        <v>2023.1</v>
      </c>
      <c r="M320" s="12" t="s">
        <v>1523</v>
      </c>
      <c r="N320" s="12" t="s">
        <v>1374</v>
      </c>
      <c r="O320" s="12" t="s">
        <v>1375</v>
      </c>
      <c r="P320" s="20" t="s">
        <v>1356</v>
      </c>
      <c r="Q320" s="12"/>
      <c r="R320" s="12"/>
      <c r="S320" s="12"/>
      <c r="T320" s="12"/>
      <c r="U320" s="12"/>
      <c r="V320" s="12"/>
      <c r="W320" s="12"/>
      <c r="X320" s="12">
        <v>25.1007499999999</v>
      </c>
      <c r="Y320" s="11">
        <v>25.1007499999999</v>
      </c>
      <c r="Z320" s="11">
        <v>0</v>
      </c>
      <c r="AA320" s="11">
        <v>25.1007499999999</v>
      </c>
      <c r="AB320" s="37"/>
      <c r="AC320" s="38">
        <v>1</v>
      </c>
      <c r="AD320" s="12"/>
      <c r="AE320" s="39"/>
      <c r="AF320" s="39"/>
      <c r="AG320" s="39" t="s">
        <v>1339</v>
      </c>
      <c r="AH320" s="39">
        <v>25.1007499999999</v>
      </c>
      <c r="AI320" s="39">
        <v>25.1007499999999</v>
      </c>
      <c r="AJ320" s="39">
        <v>0</v>
      </c>
      <c r="AK320" s="39"/>
      <c r="AL320" s="39"/>
      <c r="AM320" s="39"/>
      <c r="AN320" s="39"/>
    </row>
    <row r="321" s="1" customFormat="1" ht="28.05" customHeight="1" spans="1:40">
      <c r="A321" s="11">
        <v>315</v>
      </c>
      <c r="B321" s="12" t="s">
        <v>1604</v>
      </c>
      <c r="C321" s="12" t="s">
        <v>1372</v>
      </c>
      <c r="D321" s="12" t="s">
        <v>1348</v>
      </c>
      <c r="E321" s="12" t="s">
        <v>1503</v>
      </c>
      <c r="F321" s="12" t="s">
        <v>1759</v>
      </c>
      <c r="G321" s="12" t="s">
        <v>1759</v>
      </c>
      <c r="H321" s="12" t="s">
        <v>1368</v>
      </c>
      <c r="I321" s="12" t="s">
        <v>1916</v>
      </c>
      <c r="J321" s="19">
        <v>11.46</v>
      </c>
      <c r="K321" s="12">
        <v>2023.05</v>
      </c>
      <c r="L321" s="12">
        <v>2023.1</v>
      </c>
      <c r="M321" s="12" t="s">
        <v>1449</v>
      </c>
      <c r="N321" s="12" t="s">
        <v>1374</v>
      </c>
      <c r="O321" s="12" t="s">
        <v>1375</v>
      </c>
      <c r="P321" s="20" t="s">
        <v>1356</v>
      </c>
      <c r="Q321" s="12"/>
      <c r="R321" s="12"/>
      <c r="S321" s="12"/>
      <c r="T321" s="12"/>
      <c r="U321" s="12"/>
      <c r="V321" s="12"/>
      <c r="W321" s="12"/>
      <c r="X321" s="12">
        <v>11.46</v>
      </c>
      <c r="Y321" s="11">
        <v>11.46</v>
      </c>
      <c r="Z321" s="11">
        <v>0</v>
      </c>
      <c r="AA321" s="11">
        <v>11.46</v>
      </c>
      <c r="AB321" s="37"/>
      <c r="AC321" s="38">
        <v>1</v>
      </c>
      <c r="AD321" s="12"/>
      <c r="AE321" s="39"/>
      <c r="AF321" s="39"/>
      <c r="AG321" s="39" t="s">
        <v>1339</v>
      </c>
      <c r="AH321" s="39">
        <v>11.46</v>
      </c>
      <c r="AI321" s="39">
        <v>11.46</v>
      </c>
      <c r="AJ321" s="39">
        <v>0</v>
      </c>
      <c r="AK321" s="39"/>
      <c r="AL321" s="39"/>
      <c r="AM321" s="39"/>
      <c r="AN321" s="39"/>
    </row>
    <row r="322" s="1" customFormat="1" ht="28.05" customHeight="1" spans="1:40">
      <c r="A322" s="11">
        <v>316</v>
      </c>
      <c r="B322" s="12" t="s">
        <v>1604</v>
      </c>
      <c r="C322" s="12" t="s">
        <v>1372</v>
      </c>
      <c r="D322" s="12" t="s">
        <v>1348</v>
      </c>
      <c r="E322" s="12" t="s">
        <v>1349</v>
      </c>
      <c r="F322" s="12" t="s">
        <v>1349</v>
      </c>
      <c r="G322" s="12" t="s">
        <v>1349</v>
      </c>
      <c r="H322" s="12" t="s">
        <v>1368</v>
      </c>
      <c r="I322" s="12" t="s">
        <v>1917</v>
      </c>
      <c r="J322" s="19">
        <v>45</v>
      </c>
      <c r="K322" s="12">
        <v>2023.05</v>
      </c>
      <c r="L322" s="12">
        <v>2023.1</v>
      </c>
      <c r="M322" s="12" t="s">
        <v>1678</v>
      </c>
      <c r="N322" s="12" t="s">
        <v>1374</v>
      </c>
      <c r="O322" s="12" t="s">
        <v>1375</v>
      </c>
      <c r="P322" s="20" t="s">
        <v>1356</v>
      </c>
      <c r="Q322" s="12"/>
      <c r="R322" s="12"/>
      <c r="S322" s="12"/>
      <c r="T322" s="12"/>
      <c r="U322" s="12"/>
      <c r="V322" s="12"/>
      <c r="W322" s="12"/>
      <c r="X322" s="12">
        <v>45</v>
      </c>
      <c r="Y322" s="11">
        <v>45</v>
      </c>
      <c r="Z322" s="11">
        <v>0</v>
      </c>
      <c r="AA322" s="11">
        <v>45</v>
      </c>
      <c r="AB322" s="37"/>
      <c r="AC322" s="38">
        <v>1</v>
      </c>
      <c r="AD322" s="12"/>
      <c r="AE322" s="39"/>
      <c r="AF322" s="39"/>
      <c r="AG322" s="39" t="s">
        <v>1339</v>
      </c>
      <c r="AH322" s="39">
        <v>45</v>
      </c>
      <c r="AI322" s="39">
        <v>45</v>
      </c>
      <c r="AJ322" s="39">
        <v>0</v>
      </c>
      <c r="AK322" s="39"/>
      <c r="AL322" s="39"/>
      <c r="AM322" s="39"/>
      <c r="AN322" s="39"/>
    </row>
    <row r="323" s="1" customFormat="1" ht="28.05" customHeight="1" spans="1:40">
      <c r="A323" s="11">
        <v>317</v>
      </c>
      <c r="B323" s="12" t="s">
        <v>1604</v>
      </c>
      <c r="C323" s="12" t="s">
        <v>1372</v>
      </c>
      <c r="D323" s="12" t="s">
        <v>1348</v>
      </c>
      <c r="E323" s="12" t="s">
        <v>1349</v>
      </c>
      <c r="F323" s="12" t="s">
        <v>1349</v>
      </c>
      <c r="G323" s="12" t="s">
        <v>1349</v>
      </c>
      <c r="H323" s="12" t="s">
        <v>1368</v>
      </c>
      <c r="I323" s="12" t="s">
        <v>1918</v>
      </c>
      <c r="J323" s="19">
        <v>55</v>
      </c>
      <c r="K323" s="12">
        <v>2023.05</v>
      </c>
      <c r="L323" s="12">
        <v>2023.1</v>
      </c>
      <c r="M323" s="12" t="s">
        <v>1681</v>
      </c>
      <c r="N323" s="12" t="s">
        <v>1374</v>
      </c>
      <c r="O323" s="12" t="s">
        <v>1375</v>
      </c>
      <c r="P323" s="20" t="s">
        <v>1356</v>
      </c>
      <c r="Q323" s="12"/>
      <c r="R323" s="12"/>
      <c r="S323" s="12"/>
      <c r="T323" s="12"/>
      <c r="U323" s="12"/>
      <c r="V323" s="12"/>
      <c r="W323" s="12"/>
      <c r="X323" s="12">
        <v>55</v>
      </c>
      <c r="Y323" s="11">
        <v>55</v>
      </c>
      <c r="Z323" s="11">
        <v>0</v>
      </c>
      <c r="AA323" s="11">
        <v>55</v>
      </c>
      <c r="AB323" s="37"/>
      <c r="AC323" s="38">
        <v>1</v>
      </c>
      <c r="AD323" s="12"/>
      <c r="AE323" s="39"/>
      <c r="AF323" s="39"/>
      <c r="AG323" s="39" t="s">
        <v>1339</v>
      </c>
      <c r="AH323" s="39">
        <v>55</v>
      </c>
      <c r="AI323" s="39">
        <v>55</v>
      </c>
      <c r="AJ323" s="39">
        <v>0</v>
      </c>
      <c r="AK323" s="39"/>
      <c r="AL323" s="39"/>
      <c r="AM323" s="39"/>
      <c r="AN323" s="39"/>
    </row>
    <row r="324" s="1" customFormat="1" ht="28.05" customHeight="1" spans="1:40">
      <c r="A324" s="11">
        <v>318</v>
      </c>
      <c r="B324" s="12" t="s">
        <v>1604</v>
      </c>
      <c r="C324" s="12" t="s">
        <v>1372</v>
      </c>
      <c r="D324" s="12" t="s">
        <v>1348</v>
      </c>
      <c r="E324" s="12" t="s">
        <v>1503</v>
      </c>
      <c r="F324" s="12" t="s">
        <v>1759</v>
      </c>
      <c r="G324" s="12" t="s">
        <v>1759</v>
      </c>
      <c r="H324" s="12" t="s">
        <v>1368</v>
      </c>
      <c r="I324" s="12" t="s">
        <v>1916</v>
      </c>
      <c r="J324" s="19">
        <v>3.54</v>
      </c>
      <c r="K324" s="12">
        <v>2023.05</v>
      </c>
      <c r="L324" s="12">
        <v>2023.1</v>
      </c>
      <c r="M324" s="12" t="s">
        <v>1449</v>
      </c>
      <c r="N324" s="12" t="s">
        <v>1374</v>
      </c>
      <c r="O324" s="12" t="s">
        <v>1375</v>
      </c>
      <c r="P324" s="20" t="s">
        <v>1356</v>
      </c>
      <c r="Q324" s="12"/>
      <c r="R324" s="12">
        <v>3.54</v>
      </c>
      <c r="S324" s="12"/>
      <c r="T324" s="12"/>
      <c r="U324" s="12"/>
      <c r="V324" s="12"/>
      <c r="W324" s="12"/>
      <c r="X324" s="12"/>
      <c r="Y324" s="11">
        <v>3.54</v>
      </c>
      <c r="Z324" s="11">
        <v>3.54</v>
      </c>
      <c r="AA324" s="11">
        <v>0</v>
      </c>
      <c r="AB324" s="37">
        <v>1</v>
      </c>
      <c r="AC324" s="38"/>
      <c r="AD324" s="12"/>
      <c r="AE324" s="39"/>
      <c r="AF324" s="39"/>
      <c r="AG324" s="39" t="s">
        <v>1339</v>
      </c>
      <c r="AH324" s="39">
        <v>3.54</v>
      </c>
      <c r="AI324" s="39">
        <v>3.54</v>
      </c>
      <c r="AJ324" s="39">
        <v>0</v>
      </c>
      <c r="AK324" s="39"/>
      <c r="AL324" s="39"/>
      <c r="AM324" s="39"/>
      <c r="AN324" s="39"/>
    </row>
    <row r="325" s="1" customFormat="1" ht="28.05" customHeight="1" spans="1:40">
      <c r="A325" s="11">
        <v>319</v>
      </c>
      <c r="B325" s="12" t="s">
        <v>1604</v>
      </c>
      <c r="C325" s="12" t="s">
        <v>1525</v>
      </c>
      <c r="D325" s="12" t="s">
        <v>1348</v>
      </c>
      <c r="E325" s="12" t="s">
        <v>1528</v>
      </c>
      <c r="F325" s="12" t="s">
        <v>1804</v>
      </c>
      <c r="G325" s="12" t="s">
        <v>1804</v>
      </c>
      <c r="H325" s="12" t="s">
        <v>1351</v>
      </c>
      <c r="I325" s="12" t="s">
        <v>1805</v>
      </c>
      <c r="J325" s="19">
        <v>42.46</v>
      </c>
      <c r="K325" s="12">
        <v>2023.05</v>
      </c>
      <c r="L325" s="12">
        <v>2023.1</v>
      </c>
      <c r="M325" s="12" t="s">
        <v>1665</v>
      </c>
      <c r="N325" s="12" t="s">
        <v>1374</v>
      </c>
      <c r="O325" s="12" t="s">
        <v>1375</v>
      </c>
      <c r="P325" s="20" t="s">
        <v>1387</v>
      </c>
      <c r="Q325" s="12"/>
      <c r="R325" s="12">
        <v>42.46</v>
      </c>
      <c r="S325" s="12"/>
      <c r="T325" s="12"/>
      <c r="U325" s="12"/>
      <c r="V325" s="12"/>
      <c r="W325" s="12"/>
      <c r="X325" s="12"/>
      <c r="Y325" s="11">
        <v>42.46</v>
      </c>
      <c r="Z325" s="11">
        <v>42.46</v>
      </c>
      <c r="AA325" s="11">
        <v>0</v>
      </c>
      <c r="AB325" s="37">
        <v>1</v>
      </c>
      <c r="AC325" s="38"/>
      <c r="AD325" s="12"/>
      <c r="AE325" s="39"/>
      <c r="AF325" s="39"/>
      <c r="AG325" s="39" t="s">
        <v>1339</v>
      </c>
      <c r="AH325" s="39">
        <v>42.46</v>
      </c>
      <c r="AI325" s="39">
        <v>42.46</v>
      </c>
      <c r="AJ325" s="39">
        <v>0</v>
      </c>
      <c r="AK325" s="39"/>
      <c r="AL325" s="39"/>
      <c r="AM325" s="39"/>
      <c r="AN325" s="39"/>
    </row>
    <row r="326" s="1" customFormat="1" ht="28.05" customHeight="1" spans="1:40">
      <c r="A326" s="11">
        <v>320</v>
      </c>
      <c r="B326" s="12" t="s">
        <v>1919</v>
      </c>
      <c r="C326" s="12" t="s">
        <v>1431</v>
      </c>
      <c r="D326" s="12" t="s">
        <v>1348</v>
      </c>
      <c r="E326" s="12" t="s">
        <v>1599</v>
      </c>
      <c r="F326" s="12" t="s">
        <v>1599</v>
      </c>
      <c r="G326" s="12" t="s">
        <v>1599</v>
      </c>
      <c r="H326" s="12" t="s">
        <v>1351</v>
      </c>
      <c r="I326" s="12" t="s">
        <v>1920</v>
      </c>
      <c r="J326" s="19">
        <v>30</v>
      </c>
      <c r="K326" s="12">
        <v>2023.6</v>
      </c>
      <c r="L326" s="12">
        <v>2023.11</v>
      </c>
      <c r="M326" s="12" t="s">
        <v>1542</v>
      </c>
      <c r="N326" s="12" t="s">
        <v>1382</v>
      </c>
      <c r="O326" s="12" t="s">
        <v>1383</v>
      </c>
      <c r="P326" s="20" t="s">
        <v>1356</v>
      </c>
      <c r="Q326" s="12"/>
      <c r="R326" s="12"/>
      <c r="S326" s="12"/>
      <c r="T326" s="12"/>
      <c r="U326" s="12">
        <v>30</v>
      </c>
      <c r="V326" s="12"/>
      <c r="W326" s="12"/>
      <c r="X326" s="12"/>
      <c r="Y326" s="11">
        <v>30</v>
      </c>
      <c r="Z326" s="11">
        <v>0</v>
      </c>
      <c r="AA326" s="11">
        <v>30</v>
      </c>
      <c r="AB326" s="37"/>
      <c r="AC326" s="38">
        <v>1</v>
      </c>
      <c r="AD326" s="12"/>
      <c r="AE326" s="39"/>
      <c r="AF326" s="39"/>
      <c r="AG326" s="39" t="s">
        <v>1339</v>
      </c>
      <c r="AH326" s="39">
        <v>30</v>
      </c>
      <c r="AI326" s="39">
        <v>30</v>
      </c>
      <c r="AJ326" s="39">
        <v>0</v>
      </c>
      <c r="AK326" s="39"/>
      <c r="AL326" s="39"/>
      <c r="AM326" s="39"/>
      <c r="AN326" s="39"/>
    </row>
    <row r="327" s="1" customFormat="1" ht="28.05" customHeight="1" spans="1:40">
      <c r="A327" s="11">
        <v>321</v>
      </c>
      <c r="B327" s="12" t="s">
        <v>1919</v>
      </c>
      <c r="C327" s="12" t="s">
        <v>1436</v>
      </c>
      <c r="D327" s="12" t="s">
        <v>1348</v>
      </c>
      <c r="E327" s="12" t="s">
        <v>1921</v>
      </c>
      <c r="F327" s="12" t="s">
        <v>1921</v>
      </c>
      <c r="G327" s="12" t="s">
        <v>1921</v>
      </c>
      <c r="H327" s="12" t="s">
        <v>1351</v>
      </c>
      <c r="I327" s="12" t="s">
        <v>1922</v>
      </c>
      <c r="J327" s="19">
        <v>100</v>
      </c>
      <c r="K327" s="12">
        <v>2023.6</v>
      </c>
      <c r="L327" s="12">
        <v>2023.11</v>
      </c>
      <c r="M327" s="12" t="s">
        <v>1508</v>
      </c>
      <c r="N327" s="12" t="s">
        <v>1878</v>
      </c>
      <c r="O327" s="12" t="s">
        <v>1879</v>
      </c>
      <c r="P327" s="20" t="s">
        <v>1356</v>
      </c>
      <c r="Q327" s="12">
        <v>100</v>
      </c>
      <c r="R327" s="12"/>
      <c r="S327" s="12"/>
      <c r="T327" s="12"/>
      <c r="U327" s="12"/>
      <c r="V327" s="12"/>
      <c r="W327" s="12"/>
      <c r="X327" s="12"/>
      <c r="Y327" s="11">
        <v>100</v>
      </c>
      <c r="Z327" s="11">
        <v>100</v>
      </c>
      <c r="AA327" s="11">
        <v>0</v>
      </c>
      <c r="AB327" s="37">
        <v>1</v>
      </c>
      <c r="AC327" s="38"/>
      <c r="AD327" s="12"/>
      <c r="AE327" s="39"/>
      <c r="AF327" s="39"/>
      <c r="AG327" s="39" t="s">
        <v>1339</v>
      </c>
      <c r="AH327" s="39">
        <v>100</v>
      </c>
      <c r="AI327" s="39">
        <v>100</v>
      </c>
      <c r="AJ327" s="39">
        <v>0</v>
      </c>
      <c r="AK327" s="39"/>
      <c r="AL327" s="39"/>
      <c r="AM327" s="39"/>
      <c r="AN327" s="39"/>
    </row>
    <row r="328" s="1" customFormat="1" ht="28.05" customHeight="1" spans="1:40">
      <c r="A328" s="11">
        <v>322</v>
      </c>
      <c r="B328" s="12" t="s">
        <v>1919</v>
      </c>
      <c r="C328" s="12" t="s">
        <v>1923</v>
      </c>
      <c r="D328" s="12" t="s">
        <v>1348</v>
      </c>
      <c r="E328" s="12" t="s">
        <v>1924</v>
      </c>
      <c r="F328" s="12" t="s">
        <v>1924</v>
      </c>
      <c r="G328" s="12" t="s">
        <v>1924</v>
      </c>
      <c r="H328" s="12" t="s">
        <v>1351</v>
      </c>
      <c r="I328" s="12" t="s">
        <v>1925</v>
      </c>
      <c r="J328" s="19">
        <v>100</v>
      </c>
      <c r="K328" s="12">
        <v>2023.6</v>
      </c>
      <c r="L328" s="12">
        <v>2023.11</v>
      </c>
      <c r="M328" s="12" t="s">
        <v>1549</v>
      </c>
      <c r="N328" s="12" t="s">
        <v>1926</v>
      </c>
      <c r="O328" s="12" t="s">
        <v>1378</v>
      </c>
      <c r="P328" s="20" t="s">
        <v>1356</v>
      </c>
      <c r="Q328" s="12">
        <v>100</v>
      </c>
      <c r="R328" s="12"/>
      <c r="S328" s="12"/>
      <c r="T328" s="12"/>
      <c r="U328" s="12"/>
      <c r="V328" s="12"/>
      <c r="W328" s="12"/>
      <c r="X328" s="12"/>
      <c r="Y328" s="11">
        <v>100</v>
      </c>
      <c r="Z328" s="11">
        <v>100</v>
      </c>
      <c r="AA328" s="11">
        <v>0</v>
      </c>
      <c r="AB328" s="37">
        <v>1</v>
      </c>
      <c r="AC328" s="38"/>
      <c r="AD328" s="12"/>
      <c r="AE328" s="39"/>
      <c r="AF328" s="39"/>
      <c r="AG328" s="39" t="s">
        <v>1339</v>
      </c>
      <c r="AH328" s="39">
        <v>100</v>
      </c>
      <c r="AI328" s="39">
        <v>100</v>
      </c>
      <c r="AJ328" s="39">
        <v>0</v>
      </c>
      <c r="AK328" s="39"/>
      <c r="AL328" s="39"/>
      <c r="AM328" s="39"/>
      <c r="AN328" s="39"/>
    </row>
    <row r="329" s="1" customFormat="1" ht="28.05" customHeight="1" spans="1:40">
      <c r="A329" s="11">
        <v>323</v>
      </c>
      <c r="B329" s="12" t="s">
        <v>1919</v>
      </c>
      <c r="C329" s="12" t="s">
        <v>1436</v>
      </c>
      <c r="D329" s="12" t="s">
        <v>1348</v>
      </c>
      <c r="E329" s="12" t="s">
        <v>1927</v>
      </c>
      <c r="F329" s="12" t="s">
        <v>1927</v>
      </c>
      <c r="G329" s="12" t="s">
        <v>1927</v>
      </c>
      <c r="H329" s="12" t="s">
        <v>1351</v>
      </c>
      <c r="I329" s="12" t="s">
        <v>1928</v>
      </c>
      <c r="J329" s="19">
        <v>100</v>
      </c>
      <c r="K329" s="12">
        <v>2023.6</v>
      </c>
      <c r="L329" s="12">
        <v>2023.11</v>
      </c>
      <c r="M329" s="12" t="s">
        <v>1553</v>
      </c>
      <c r="N329" s="12" t="s">
        <v>1374</v>
      </c>
      <c r="O329" s="12" t="s">
        <v>1375</v>
      </c>
      <c r="P329" s="20" t="s">
        <v>1356</v>
      </c>
      <c r="Q329" s="12">
        <v>100</v>
      </c>
      <c r="R329" s="12"/>
      <c r="S329" s="12"/>
      <c r="T329" s="12"/>
      <c r="U329" s="12"/>
      <c r="V329" s="12"/>
      <c r="W329" s="12"/>
      <c r="X329" s="12"/>
      <c r="Y329" s="11">
        <v>100</v>
      </c>
      <c r="Z329" s="11">
        <v>100</v>
      </c>
      <c r="AA329" s="11">
        <v>0</v>
      </c>
      <c r="AB329" s="37">
        <v>1</v>
      </c>
      <c r="AC329" s="38"/>
      <c r="AD329" s="12"/>
      <c r="AE329" s="39"/>
      <c r="AF329" s="39"/>
      <c r="AG329" s="39" t="s">
        <v>1339</v>
      </c>
      <c r="AH329" s="39">
        <v>100</v>
      </c>
      <c r="AI329" s="39">
        <v>100</v>
      </c>
      <c r="AJ329" s="39">
        <v>0</v>
      </c>
      <c r="AK329" s="39"/>
      <c r="AL329" s="39"/>
      <c r="AM329" s="39"/>
      <c r="AN329" s="39"/>
    </row>
    <row r="330" s="1" customFormat="1" ht="28.05" customHeight="1" spans="1:40">
      <c r="A330" s="11">
        <v>324</v>
      </c>
      <c r="B330" s="12" t="s">
        <v>1919</v>
      </c>
      <c r="C330" s="12" t="s">
        <v>1436</v>
      </c>
      <c r="D330" s="12" t="s">
        <v>1348</v>
      </c>
      <c r="E330" s="12" t="s">
        <v>1929</v>
      </c>
      <c r="F330" s="12" t="s">
        <v>1929</v>
      </c>
      <c r="G330" s="12" t="s">
        <v>1929</v>
      </c>
      <c r="H330" s="12" t="s">
        <v>1351</v>
      </c>
      <c r="I330" s="12" t="s">
        <v>1930</v>
      </c>
      <c r="J330" s="19">
        <v>30</v>
      </c>
      <c r="K330" s="12">
        <v>2023.6</v>
      </c>
      <c r="L330" s="12">
        <v>2023.11</v>
      </c>
      <c r="M330" s="12" t="s">
        <v>1931</v>
      </c>
      <c r="N330" s="12" t="s">
        <v>1530</v>
      </c>
      <c r="O330" s="12" t="s">
        <v>1531</v>
      </c>
      <c r="P330" s="20" t="s">
        <v>1356</v>
      </c>
      <c r="Q330" s="12">
        <v>30</v>
      </c>
      <c r="R330" s="12"/>
      <c r="S330" s="12"/>
      <c r="T330" s="12"/>
      <c r="U330" s="12"/>
      <c r="V330" s="12"/>
      <c r="W330" s="12"/>
      <c r="X330" s="12"/>
      <c r="Y330" s="11">
        <v>30</v>
      </c>
      <c r="Z330" s="11">
        <v>30</v>
      </c>
      <c r="AA330" s="11">
        <v>0</v>
      </c>
      <c r="AB330" s="37">
        <v>1</v>
      </c>
      <c r="AC330" s="38"/>
      <c r="AD330" s="12"/>
      <c r="AE330" s="39"/>
      <c r="AF330" s="39"/>
      <c r="AG330" s="39" t="s">
        <v>1339</v>
      </c>
      <c r="AH330" s="39">
        <v>30</v>
      </c>
      <c r="AI330" s="39">
        <v>30</v>
      </c>
      <c r="AJ330" s="39">
        <v>0</v>
      </c>
      <c r="AK330" s="39"/>
      <c r="AL330" s="39"/>
      <c r="AM330" s="39"/>
      <c r="AN330" s="39"/>
    </row>
    <row r="331" s="1" customFormat="1" ht="28.05" customHeight="1" spans="1:40">
      <c r="A331" s="11">
        <v>325</v>
      </c>
      <c r="B331" s="12" t="s">
        <v>1919</v>
      </c>
      <c r="C331" s="12" t="s">
        <v>1436</v>
      </c>
      <c r="D331" s="12" t="s">
        <v>1348</v>
      </c>
      <c r="E331" s="12" t="s">
        <v>1932</v>
      </c>
      <c r="F331" s="12" t="s">
        <v>1932</v>
      </c>
      <c r="G331" s="12" t="s">
        <v>1932</v>
      </c>
      <c r="H331" s="12" t="s">
        <v>1351</v>
      </c>
      <c r="I331" s="12" t="s">
        <v>1933</v>
      </c>
      <c r="J331" s="19">
        <v>20</v>
      </c>
      <c r="K331" s="12">
        <v>2023.6</v>
      </c>
      <c r="L331" s="12">
        <v>2023.11</v>
      </c>
      <c r="M331" s="12" t="s">
        <v>1542</v>
      </c>
      <c r="N331" s="12" t="s">
        <v>1374</v>
      </c>
      <c r="O331" s="12" t="s">
        <v>1375</v>
      </c>
      <c r="P331" s="20" t="s">
        <v>1356</v>
      </c>
      <c r="Q331" s="12">
        <v>20</v>
      </c>
      <c r="R331" s="12"/>
      <c r="S331" s="12"/>
      <c r="T331" s="12"/>
      <c r="U331" s="12"/>
      <c r="V331" s="12"/>
      <c r="W331" s="12"/>
      <c r="X331" s="12"/>
      <c r="Y331" s="11">
        <v>20</v>
      </c>
      <c r="Z331" s="11">
        <v>20</v>
      </c>
      <c r="AA331" s="11">
        <v>0</v>
      </c>
      <c r="AB331" s="37">
        <v>1</v>
      </c>
      <c r="AC331" s="38"/>
      <c r="AD331" s="12"/>
      <c r="AE331" s="39"/>
      <c r="AF331" s="39"/>
      <c r="AG331" s="39" t="s">
        <v>1339</v>
      </c>
      <c r="AH331" s="39">
        <v>20</v>
      </c>
      <c r="AI331" s="39">
        <v>20</v>
      </c>
      <c r="AJ331" s="39">
        <v>0</v>
      </c>
      <c r="AK331" s="39"/>
      <c r="AL331" s="39"/>
      <c r="AM331" s="39"/>
      <c r="AN331" s="39"/>
    </row>
    <row r="332" s="1" customFormat="1" ht="28.05" customHeight="1" spans="1:40">
      <c r="A332" s="11">
        <v>326</v>
      </c>
      <c r="B332" s="12" t="s">
        <v>1919</v>
      </c>
      <c r="C332" s="12" t="s">
        <v>1367</v>
      </c>
      <c r="D332" s="12" t="s">
        <v>1505</v>
      </c>
      <c r="E332" s="12" t="s">
        <v>1595</v>
      </c>
      <c r="F332" s="12" t="s">
        <v>1595</v>
      </c>
      <c r="G332" s="12" t="s">
        <v>1595</v>
      </c>
      <c r="H332" s="12" t="s">
        <v>1368</v>
      </c>
      <c r="I332" s="12" t="s">
        <v>1934</v>
      </c>
      <c r="J332" s="19">
        <v>10</v>
      </c>
      <c r="K332" s="12">
        <v>2023.6</v>
      </c>
      <c r="L332" s="12">
        <v>2023.11</v>
      </c>
      <c r="M332" s="12" t="s">
        <v>1626</v>
      </c>
      <c r="N332" s="12" t="s">
        <v>1377</v>
      </c>
      <c r="O332" s="12" t="s">
        <v>1378</v>
      </c>
      <c r="P332" s="20" t="s">
        <v>1356</v>
      </c>
      <c r="Q332" s="12">
        <v>10</v>
      </c>
      <c r="R332" s="12"/>
      <c r="S332" s="12"/>
      <c r="T332" s="12"/>
      <c r="U332" s="12"/>
      <c r="V332" s="12"/>
      <c r="W332" s="12"/>
      <c r="X332" s="12"/>
      <c r="Y332" s="11">
        <v>10</v>
      </c>
      <c r="Z332" s="11">
        <v>10</v>
      </c>
      <c r="AA332" s="11">
        <v>0</v>
      </c>
      <c r="AB332" s="37">
        <v>1</v>
      </c>
      <c r="AC332" s="38"/>
      <c r="AD332" s="12"/>
      <c r="AE332" s="39"/>
      <c r="AF332" s="39"/>
      <c r="AG332" s="39" t="s">
        <v>1339</v>
      </c>
      <c r="AH332" s="39">
        <v>10</v>
      </c>
      <c r="AI332" s="39">
        <v>10</v>
      </c>
      <c r="AJ332" s="39">
        <v>0</v>
      </c>
      <c r="AK332" s="39"/>
      <c r="AL332" s="39"/>
      <c r="AM332" s="39"/>
      <c r="AN332" s="39"/>
    </row>
    <row r="333" s="1" customFormat="1" ht="28.05" customHeight="1" spans="1:40">
      <c r="A333" s="11">
        <v>327</v>
      </c>
      <c r="B333" s="12" t="s">
        <v>1919</v>
      </c>
      <c r="C333" s="12" t="s">
        <v>1367</v>
      </c>
      <c r="D333" s="12" t="s">
        <v>1505</v>
      </c>
      <c r="E333" s="12" t="s">
        <v>1526</v>
      </c>
      <c r="F333" s="12" t="s">
        <v>1526</v>
      </c>
      <c r="G333" s="12" t="s">
        <v>1526</v>
      </c>
      <c r="H333" s="12" t="s">
        <v>1368</v>
      </c>
      <c r="I333" s="12" t="s">
        <v>1935</v>
      </c>
      <c r="J333" s="19">
        <v>10</v>
      </c>
      <c r="K333" s="12">
        <v>2023.6</v>
      </c>
      <c r="L333" s="12">
        <v>2023.11</v>
      </c>
      <c r="M333" s="12" t="s">
        <v>1626</v>
      </c>
      <c r="N333" s="12" t="s">
        <v>1377</v>
      </c>
      <c r="O333" s="12" t="s">
        <v>1378</v>
      </c>
      <c r="P333" s="20" t="s">
        <v>1356</v>
      </c>
      <c r="Q333" s="12">
        <v>10</v>
      </c>
      <c r="R333" s="12"/>
      <c r="S333" s="12"/>
      <c r="T333" s="12"/>
      <c r="U333" s="12"/>
      <c r="V333" s="12"/>
      <c r="W333" s="12"/>
      <c r="X333" s="12"/>
      <c r="Y333" s="11">
        <v>10</v>
      </c>
      <c r="Z333" s="11">
        <v>10</v>
      </c>
      <c r="AA333" s="11">
        <v>0</v>
      </c>
      <c r="AB333" s="37">
        <v>1</v>
      </c>
      <c r="AC333" s="38"/>
      <c r="AD333" s="12"/>
      <c r="AE333" s="39"/>
      <c r="AF333" s="39"/>
      <c r="AG333" s="39" t="s">
        <v>1339</v>
      </c>
      <c r="AH333" s="39">
        <v>10</v>
      </c>
      <c r="AI333" s="39">
        <v>10</v>
      </c>
      <c r="AJ333" s="39">
        <v>0</v>
      </c>
      <c r="AK333" s="39"/>
      <c r="AL333" s="39"/>
      <c r="AM333" s="39"/>
      <c r="AN333" s="39"/>
    </row>
    <row r="334" s="1" customFormat="1" ht="28.05" customHeight="1" spans="1:40">
      <c r="A334" s="11">
        <v>328</v>
      </c>
      <c r="B334" s="12" t="s">
        <v>1919</v>
      </c>
      <c r="C334" s="12" t="s">
        <v>1525</v>
      </c>
      <c r="D334" s="12" t="s">
        <v>1505</v>
      </c>
      <c r="E334" s="12" t="s">
        <v>1454</v>
      </c>
      <c r="F334" s="12" t="s">
        <v>1454</v>
      </c>
      <c r="G334" s="12" t="s">
        <v>1454</v>
      </c>
      <c r="H334" s="12" t="s">
        <v>1351</v>
      </c>
      <c r="I334" s="12" t="s">
        <v>1936</v>
      </c>
      <c r="J334" s="19">
        <v>15</v>
      </c>
      <c r="K334" s="12">
        <v>2023.6</v>
      </c>
      <c r="L334" s="12">
        <v>2023.11</v>
      </c>
      <c r="M334" s="12" t="s">
        <v>1937</v>
      </c>
      <c r="N334" s="12" t="s">
        <v>1374</v>
      </c>
      <c r="O334" s="12" t="s">
        <v>1375</v>
      </c>
      <c r="P334" s="20" t="s">
        <v>1356</v>
      </c>
      <c r="Q334" s="12">
        <v>15</v>
      </c>
      <c r="R334" s="12"/>
      <c r="S334" s="12"/>
      <c r="T334" s="12"/>
      <c r="U334" s="12"/>
      <c r="V334" s="12"/>
      <c r="W334" s="12"/>
      <c r="X334" s="12"/>
      <c r="Y334" s="11">
        <v>15</v>
      </c>
      <c r="Z334" s="11">
        <v>15</v>
      </c>
      <c r="AA334" s="11">
        <v>0</v>
      </c>
      <c r="AB334" s="37">
        <v>1</v>
      </c>
      <c r="AC334" s="38"/>
      <c r="AD334" s="12"/>
      <c r="AE334" s="39"/>
      <c r="AF334" s="39"/>
      <c r="AG334" s="39" t="s">
        <v>1339</v>
      </c>
      <c r="AH334" s="39">
        <v>15</v>
      </c>
      <c r="AI334" s="39">
        <v>15</v>
      </c>
      <c r="AJ334" s="39">
        <v>0</v>
      </c>
      <c r="AK334" s="39"/>
      <c r="AL334" s="39"/>
      <c r="AM334" s="39"/>
      <c r="AN334" s="39"/>
    </row>
    <row r="335" s="1" customFormat="1" ht="28.05" customHeight="1" spans="1:40">
      <c r="A335" s="11">
        <v>329</v>
      </c>
      <c r="B335" s="12" t="s">
        <v>1919</v>
      </c>
      <c r="C335" s="12" t="s">
        <v>1525</v>
      </c>
      <c r="D335" s="12" t="s">
        <v>1505</v>
      </c>
      <c r="E335" s="12" t="s">
        <v>1833</v>
      </c>
      <c r="F335" s="12" t="s">
        <v>1833</v>
      </c>
      <c r="G335" s="12" t="s">
        <v>1833</v>
      </c>
      <c r="H335" s="12" t="s">
        <v>1351</v>
      </c>
      <c r="I335" s="12" t="s">
        <v>1938</v>
      </c>
      <c r="J335" s="19">
        <v>25</v>
      </c>
      <c r="K335" s="12">
        <v>2023.6</v>
      </c>
      <c r="L335" s="12">
        <v>2023.11</v>
      </c>
      <c r="M335" s="12" t="s">
        <v>1937</v>
      </c>
      <c r="N335" s="12" t="s">
        <v>1530</v>
      </c>
      <c r="O335" s="12" t="s">
        <v>1531</v>
      </c>
      <c r="P335" s="20" t="s">
        <v>1356</v>
      </c>
      <c r="Q335" s="12">
        <v>25</v>
      </c>
      <c r="R335" s="12"/>
      <c r="S335" s="12"/>
      <c r="T335" s="12"/>
      <c r="U335" s="12"/>
      <c r="V335" s="12"/>
      <c r="W335" s="12"/>
      <c r="X335" s="12"/>
      <c r="Y335" s="11">
        <v>25</v>
      </c>
      <c r="Z335" s="11">
        <v>25</v>
      </c>
      <c r="AA335" s="11">
        <v>0</v>
      </c>
      <c r="AB335" s="37">
        <v>1</v>
      </c>
      <c r="AC335" s="38"/>
      <c r="AD335" s="12"/>
      <c r="AE335" s="39"/>
      <c r="AF335" s="39"/>
      <c r="AG335" s="39" t="s">
        <v>1339</v>
      </c>
      <c r="AH335" s="39">
        <v>25</v>
      </c>
      <c r="AI335" s="39">
        <v>25</v>
      </c>
      <c r="AJ335" s="39">
        <v>0</v>
      </c>
      <c r="AK335" s="39"/>
      <c r="AL335" s="39"/>
      <c r="AM335" s="39"/>
      <c r="AN335" s="39"/>
    </row>
    <row r="336" s="1" customFormat="1" ht="28.05" customHeight="1" spans="1:40">
      <c r="A336" s="11">
        <v>330</v>
      </c>
      <c r="B336" s="12" t="s">
        <v>1919</v>
      </c>
      <c r="C336" s="12" t="s">
        <v>1436</v>
      </c>
      <c r="D336" s="12" t="s">
        <v>1564</v>
      </c>
      <c r="E336" s="12" t="s">
        <v>1565</v>
      </c>
      <c r="F336" s="12" t="s">
        <v>1565</v>
      </c>
      <c r="G336" s="12" t="s">
        <v>1565</v>
      </c>
      <c r="H336" s="12" t="s">
        <v>1351</v>
      </c>
      <c r="I336" s="12" t="s">
        <v>1939</v>
      </c>
      <c r="J336" s="19">
        <v>45</v>
      </c>
      <c r="K336" s="12">
        <v>2023.6</v>
      </c>
      <c r="L336" s="12">
        <v>2023.11</v>
      </c>
      <c r="M336" s="12" t="s">
        <v>1542</v>
      </c>
      <c r="N336" s="12" t="s">
        <v>1374</v>
      </c>
      <c r="O336" s="12" t="s">
        <v>1375</v>
      </c>
      <c r="P336" s="20" t="s">
        <v>1356</v>
      </c>
      <c r="Q336" s="12">
        <v>45</v>
      </c>
      <c r="R336" s="12"/>
      <c r="S336" s="12"/>
      <c r="T336" s="12"/>
      <c r="U336" s="12"/>
      <c r="V336" s="12"/>
      <c r="W336" s="12"/>
      <c r="X336" s="12"/>
      <c r="Y336" s="11">
        <v>45</v>
      </c>
      <c r="Z336" s="11">
        <v>45</v>
      </c>
      <c r="AA336" s="11">
        <v>0</v>
      </c>
      <c r="AB336" s="37">
        <v>1</v>
      </c>
      <c r="AC336" s="38"/>
      <c r="AD336" s="12"/>
      <c r="AE336" s="39"/>
      <c r="AF336" s="39"/>
      <c r="AG336" s="39" t="s">
        <v>1339</v>
      </c>
      <c r="AH336" s="39">
        <v>45</v>
      </c>
      <c r="AI336" s="39">
        <v>45</v>
      </c>
      <c r="AJ336" s="39">
        <v>0</v>
      </c>
      <c r="AK336" s="39"/>
      <c r="AL336" s="39"/>
      <c r="AM336" s="39"/>
      <c r="AN336" s="39"/>
    </row>
    <row r="337" s="1" customFormat="1" ht="28.05" customHeight="1" spans="1:40">
      <c r="A337" s="11">
        <v>331</v>
      </c>
      <c r="B337" s="12" t="s">
        <v>1919</v>
      </c>
      <c r="C337" s="12" t="s">
        <v>1525</v>
      </c>
      <c r="D337" s="12" t="s">
        <v>1564</v>
      </c>
      <c r="E337" s="12" t="s">
        <v>1565</v>
      </c>
      <c r="F337" s="12" t="s">
        <v>1565</v>
      </c>
      <c r="G337" s="12" t="s">
        <v>1565</v>
      </c>
      <c r="H337" s="12" t="s">
        <v>1351</v>
      </c>
      <c r="I337" s="12" t="s">
        <v>1940</v>
      </c>
      <c r="J337" s="19">
        <v>7</v>
      </c>
      <c r="K337" s="12">
        <v>2023.6</v>
      </c>
      <c r="L337" s="12">
        <v>2023.11</v>
      </c>
      <c r="M337" s="12" t="s">
        <v>1937</v>
      </c>
      <c r="N337" s="12" t="s">
        <v>1377</v>
      </c>
      <c r="O337" s="12" t="s">
        <v>1378</v>
      </c>
      <c r="P337" s="20" t="s">
        <v>1356</v>
      </c>
      <c r="Q337" s="12">
        <v>7</v>
      </c>
      <c r="R337" s="12"/>
      <c r="S337" s="12"/>
      <c r="T337" s="12"/>
      <c r="U337" s="12"/>
      <c r="V337" s="12"/>
      <c r="W337" s="12"/>
      <c r="X337" s="12"/>
      <c r="Y337" s="11">
        <v>7</v>
      </c>
      <c r="Z337" s="11">
        <v>7</v>
      </c>
      <c r="AA337" s="11">
        <v>0</v>
      </c>
      <c r="AB337" s="37">
        <v>1</v>
      </c>
      <c r="AC337" s="38"/>
      <c r="AD337" s="12"/>
      <c r="AE337" s="39"/>
      <c r="AF337" s="39"/>
      <c r="AG337" s="39" t="s">
        <v>1339</v>
      </c>
      <c r="AH337" s="39">
        <v>7</v>
      </c>
      <c r="AI337" s="39">
        <v>7</v>
      </c>
      <c r="AJ337" s="39">
        <v>0</v>
      </c>
      <c r="AK337" s="39"/>
      <c r="AL337" s="39"/>
      <c r="AM337" s="39"/>
      <c r="AN337" s="39"/>
    </row>
    <row r="338" s="1" customFormat="1" ht="28.05" customHeight="1" spans="1:40">
      <c r="A338" s="11">
        <v>332</v>
      </c>
      <c r="B338" s="12" t="s">
        <v>1919</v>
      </c>
      <c r="C338" s="12" t="s">
        <v>1436</v>
      </c>
      <c r="D338" s="12" t="s">
        <v>1564</v>
      </c>
      <c r="E338" s="12" t="s">
        <v>1565</v>
      </c>
      <c r="F338" s="12" t="s">
        <v>1565</v>
      </c>
      <c r="G338" s="12" t="s">
        <v>1565</v>
      </c>
      <c r="H338" s="12" t="s">
        <v>1351</v>
      </c>
      <c r="I338" s="12" t="s">
        <v>1941</v>
      </c>
      <c r="J338" s="19">
        <v>15</v>
      </c>
      <c r="K338" s="12">
        <v>2023.6</v>
      </c>
      <c r="L338" s="12">
        <v>2023.11</v>
      </c>
      <c r="M338" s="12" t="s">
        <v>1937</v>
      </c>
      <c r="N338" s="12" t="s">
        <v>1374</v>
      </c>
      <c r="O338" s="12" t="s">
        <v>1375</v>
      </c>
      <c r="P338" s="20" t="s">
        <v>1356</v>
      </c>
      <c r="Q338" s="12">
        <v>15</v>
      </c>
      <c r="R338" s="12"/>
      <c r="S338" s="12"/>
      <c r="T338" s="12"/>
      <c r="U338" s="12"/>
      <c r="V338" s="12"/>
      <c r="W338" s="12"/>
      <c r="X338" s="12"/>
      <c r="Y338" s="11">
        <v>15</v>
      </c>
      <c r="Z338" s="11">
        <v>15</v>
      </c>
      <c r="AA338" s="11">
        <v>0</v>
      </c>
      <c r="AB338" s="37">
        <v>1</v>
      </c>
      <c r="AC338" s="38"/>
      <c r="AD338" s="12"/>
      <c r="AE338" s="39"/>
      <c r="AF338" s="39"/>
      <c r="AG338" s="39" t="s">
        <v>1339</v>
      </c>
      <c r="AH338" s="39">
        <v>15</v>
      </c>
      <c r="AI338" s="39">
        <v>15</v>
      </c>
      <c r="AJ338" s="39">
        <v>0</v>
      </c>
      <c r="AK338" s="39"/>
      <c r="AL338" s="39"/>
      <c r="AM338" s="39"/>
      <c r="AN338" s="39"/>
    </row>
    <row r="339" s="1" customFormat="1" ht="28.05" customHeight="1" spans="1:40">
      <c r="A339" s="11">
        <v>333</v>
      </c>
      <c r="B339" s="12" t="s">
        <v>1919</v>
      </c>
      <c r="C339" s="12" t="s">
        <v>1418</v>
      </c>
      <c r="D339" s="12" t="s">
        <v>1348</v>
      </c>
      <c r="E339" s="12" t="s">
        <v>1942</v>
      </c>
      <c r="F339" s="12" t="s">
        <v>1942</v>
      </c>
      <c r="G339" s="12" t="s">
        <v>1942</v>
      </c>
      <c r="H339" s="12" t="s">
        <v>1368</v>
      </c>
      <c r="I339" s="12" t="s">
        <v>1943</v>
      </c>
      <c r="J339" s="19">
        <v>11</v>
      </c>
      <c r="K339" s="12">
        <v>2023.6</v>
      </c>
      <c r="L339" s="12">
        <v>2023.11</v>
      </c>
      <c r="M339" s="12" t="s">
        <v>1542</v>
      </c>
      <c r="N339" s="12" t="s">
        <v>1374</v>
      </c>
      <c r="O339" s="12" t="s">
        <v>1375</v>
      </c>
      <c r="P339" s="20" t="s">
        <v>1356</v>
      </c>
      <c r="Q339" s="12"/>
      <c r="R339" s="12"/>
      <c r="S339" s="12"/>
      <c r="T339" s="12"/>
      <c r="U339" s="12"/>
      <c r="V339" s="12"/>
      <c r="W339" s="12"/>
      <c r="X339" s="12">
        <v>11</v>
      </c>
      <c r="Y339" s="11">
        <v>11</v>
      </c>
      <c r="Z339" s="11">
        <v>0</v>
      </c>
      <c r="AA339" s="11">
        <v>11</v>
      </c>
      <c r="AB339" s="37"/>
      <c r="AC339" s="38">
        <v>1</v>
      </c>
      <c r="AD339" s="12"/>
      <c r="AE339" s="39"/>
      <c r="AF339" s="39"/>
      <c r="AG339" s="39" t="s">
        <v>1339</v>
      </c>
      <c r="AH339" s="39">
        <v>11</v>
      </c>
      <c r="AI339" s="39">
        <v>11</v>
      </c>
      <c r="AJ339" s="39">
        <v>0</v>
      </c>
      <c r="AK339" s="39"/>
      <c r="AL339" s="39"/>
      <c r="AM339" s="39"/>
      <c r="AN339" s="39"/>
    </row>
    <row r="340" s="1" customFormat="1" ht="28.05" customHeight="1" spans="1:40">
      <c r="A340" s="11">
        <v>334</v>
      </c>
      <c r="B340" s="12" t="s">
        <v>1919</v>
      </c>
      <c r="C340" s="12" t="s">
        <v>1418</v>
      </c>
      <c r="D340" s="12" t="s">
        <v>1348</v>
      </c>
      <c r="E340" s="12" t="s">
        <v>1759</v>
      </c>
      <c r="F340" s="12" t="s">
        <v>1759</v>
      </c>
      <c r="G340" s="12" t="s">
        <v>1759</v>
      </c>
      <c r="H340" s="12" t="s">
        <v>1368</v>
      </c>
      <c r="I340" s="12" t="s">
        <v>1944</v>
      </c>
      <c r="J340" s="19">
        <v>19</v>
      </c>
      <c r="K340" s="12">
        <v>2023.6</v>
      </c>
      <c r="L340" s="12">
        <v>2023.11</v>
      </c>
      <c r="M340" s="12" t="s">
        <v>1603</v>
      </c>
      <c r="N340" s="12" t="s">
        <v>1382</v>
      </c>
      <c r="O340" s="12" t="s">
        <v>1383</v>
      </c>
      <c r="P340" s="20" t="s">
        <v>1356</v>
      </c>
      <c r="Q340" s="12"/>
      <c r="R340" s="12"/>
      <c r="S340" s="12"/>
      <c r="T340" s="12"/>
      <c r="U340" s="12"/>
      <c r="V340" s="12"/>
      <c r="W340" s="12"/>
      <c r="X340" s="12">
        <v>19</v>
      </c>
      <c r="Y340" s="11">
        <v>19</v>
      </c>
      <c r="Z340" s="11">
        <v>0</v>
      </c>
      <c r="AA340" s="11">
        <v>19</v>
      </c>
      <c r="AB340" s="37"/>
      <c r="AC340" s="38">
        <v>1</v>
      </c>
      <c r="AD340" s="12"/>
      <c r="AE340" s="39"/>
      <c r="AF340" s="39"/>
      <c r="AG340" s="39" t="s">
        <v>1339</v>
      </c>
      <c r="AH340" s="39">
        <v>19</v>
      </c>
      <c r="AI340" s="39">
        <v>19</v>
      </c>
      <c r="AJ340" s="39">
        <v>0</v>
      </c>
      <c r="AK340" s="39"/>
      <c r="AL340" s="39"/>
      <c r="AM340" s="39"/>
      <c r="AN340" s="39"/>
    </row>
    <row r="341" s="1" customFormat="1" ht="28.05" customHeight="1" spans="1:40">
      <c r="A341" s="11">
        <v>335</v>
      </c>
      <c r="B341" s="12" t="s">
        <v>1919</v>
      </c>
      <c r="C341" s="12" t="s">
        <v>1525</v>
      </c>
      <c r="D341" s="12" t="s">
        <v>1945</v>
      </c>
      <c r="E341" s="12" t="s">
        <v>1408</v>
      </c>
      <c r="F341" s="12" t="s">
        <v>1408</v>
      </c>
      <c r="G341" s="12" t="s">
        <v>1408</v>
      </c>
      <c r="H341" s="12" t="s">
        <v>1351</v>
      </c>
      <c r="I341" s="12" t="s">
        <v>1946</v>
      </c>
      <c r="J341" s="19">
        <v>7</v>
      </c>
      <c r="K341" s="12">
        <v>2023.6</v>
      </c>
      <c r="L341" s="12">
        <v>2023.11</v>
      </c>
      <c r="M341" s="12" t="s">
        <v>1524</v>
      </c>
      <c r="N341" s="12" t="s">
        <v>1520</v>
      </c>
      <c r="O341" s="12" t="s">
        <v>1521</v>
      </c>
      <c r="P341" s="20" t="s">
        <v>1356</v>
      </c>
      <c r="Q341" s="12"/>
      <c r="R341" s="12">
        <v>7</v>
      </c>
      <c r="S341" s="12"/>
      <c r="T341" s="12"/>
      <c r="U341" s="12"/>
      <c r="V341" s="12"/>
      <c r="W341" s="12"/>
      <c r="X341" s="12"/>
      <c r="Y341" s="11">
        <v>7</v>
      </c>
      <c r="Z341" s="11">
        <v>7</v>
      </c>
      <c r="AA341" s="11">
        <v>0</v>
      </c>
      <c r="AB341" s="37">
        <v>1</v>
      </c>
      <c r="AC341" s="38"/>
      <c r="AD341" s="12"/>
      <c r="AE341" s="39"/>
      <c r="AF341" s="39"/>
      <c r="AG341" s="39" t="s">
        <v>1339</v>
      </c>
      <c r="AH341" s="39">
        <v>7</v>
      </c>
      <c r="AI341" s="39">
        <v>7</v>
      </c>
      <c r="AJ341" s="39">
        <v>0</v>
      </c>
      <c r="AK341" s="39"/>
      <c r="AL341" s="39"/>
      <c r="AM341" s="39"/>
      <c r="AN341" s="39"/>
    </row>
    <row r="342" s="1" customFormat="1" ht="28.05" customHeight="1" spans="1:40">
      <c r="A342" s="11">
        <v>336</v>
      </c>
      <c r="B342" s="12" t="s">
        <v>1919</v>
      </c>
      <c r="C342" s="12" t="s">
        <v>1389</v>
      </c>
      <c r="D342" s="12" t="s">
        <v>1945</v>
      </c>
      <c r="E342" s="12" t="s">
        <v>1947</v>
      </c>
      <c r="F342" s="12" t="s">
        <v>1947</v>
      </c>
      <c r="G342" s="12" t="s">
        <v>1947</v>
      </c>
      <c r="H342" s="12" t="s">
        <v>1368</v>
      </c>
      <c r="I342" s="12" t="s">
        <v>1948</v>
      </c>
      <c r="J342" s="19">
        <v>5</v>
      </c>
      <c r="K342" s="12">
        <v>2023.6</v>
      </c>
      <c r="L342" s="12">
        <v>2023.11</v>
      </c>
      <c r="M342" s="12" t="s">
        <v>1626</v>
      </c>
      <c r="N342" s="12" t="s">
        <v>1382</v>
      </c>
      <c r="O342" s="12" t="s">
        <v>1383</v>
      </c>
      <c r="P342" s="20" t="s">
        <v>1356</v>
      </c>
      <c r="Q342" s="12"/>
      <c r="R342" s="12">
        <v>5</v>
      </c>
      <c r="S342" s="12"/>
      <c r="T342" s="12"/>
      <c r="U342" s="12"/>
      <c r="V342" s="12"/>
      <c r="W342" s="12"/>
      <c r="X342" s="12"/>
      <c r="Y342" s="11">
        <v>5</v>
      </c>
      <c r="Z342" s="11">
        <v>5</v>
      </c>
      <c r="AA342" s="11">
        <v>0</v>
      </c>
      <c r="AB342" s="37">
        <v>1</v>
      </c>
      <c r="AC342" s="38"/>
      <c r="AD342" s="12"/>
      <c r="AE342" s="39"/>
      <c r="AF342" s="39"/>
      <c r="AG342" s="39" t="s">
        <v>1339</v>
      </c>
      <c r="AH342" s="39">
        <v>5</v>
      </c>
      <c r="AI342" s="39">
        <v>5</v>
      </c>
      <c r="AJ342" s="39">
        <v>0</v>
      </c>
      <c r="AK342" s="39"/>
      <c r="AL342" s="39"/>
      <c r="AM342" s="39"/>
      <c r="AN342" s="39"/>
    </row>
    <row r="343" s="1" customFormat="1" ht="28.05" customHeight="1" spans="1:40">
      <c r="A343" s="11">
        <v>337</v>
      </c>
      <c r="B343" s="12" t="s">
        <v>1919</v>
      </c>
      <c r="C343" s="12" t="s">
        <v>1436</v>
      </c>
      <c r="D343" s="12" t="s">
        <v>1945</v>
      </c>
      <c r="E343" s="12" t="s">
        <v>1949</v>
      </c>
      <c r="F343" s="12" t="s">
        <v>1949</v>
      </c>
      <c r="G343" s="12" t="s">
        <v>1949</v>
      </c>
      <c r="H343" s="12" t="s">
        <v>1351</v>
      </c>
      <c r="I343" s="12" t="s">
        <v>1950</v>
      </c>
      <c r="J343" s="19">
        <v>5</v>
      </c>
      <c r="K343" s="12">
        <v>2023.6</v>
      </c>
      <c r="L343" s="12">
        <v>2023.11</v>
      </c>
      <c r="M343" s="12" t="s">
        <v>1617</v>
      </c>
      <c r="N343" s="12" t="s">
        <v>1377</v>
      </c>
      <c r="O343" s="12" t="s">
        <v>1378</v>
      </c>
      <c r="P343" s="20" t="s">
        <v>1356</v>
      </c>
      <c r="Q343" s="12"/>
      <c r="R343" s="12">
        <v>5</v>
      </c>
      <c r="S343" s="12"/>
      <c r="T343" s="12"/>
      <c r="U343" s="12"/>
      <c r="V343" s="12"/>
      <c r="W343" s="12"/>
      <c r="X343" s="12"/>
      <c r="Y343" s="11">
        <v>5</v>
      </c>
      <c r="Z343" s="11">
        <v>5</v>
      </c>
      <c r="AA343" s="11">
        <v>0</v>
      </c>
      <c r="AB343" s="37">
        <v>1</v>
      </c>
      <c r="AC343" s="38"/>
      <c r="AD343" s="12"/>
      <c r="AE343" s="39"/>
      <c r="AF343" s="39"/>
      <c r="AG343" s="39" t="s">
        <v>1339</v>
      </c>
      <c r="AH343" s="39">
        <v>5</v>
      </c>
      <c r="AI343" s="39">
        <v>5</v>
      </c>
      <c r="AJ343" s="39">
        <v>0</v>
      </c>
      <c r="AK343" s="39"/>
      <c r="AL343" s="39"/>
      <c r="AM343" s="39"/>
      <c r="AN343" s="39"/>
    </row>
    <row r="344" s="1" customFormat="1" ht="28.05" customHeight="1" spans="1:40">
      <c r="A344" s="11">
        <v>338</v>
      </c>
      <c r="B344" s="12" t="s">
        <v>1919</v>
      </c>
      <c r="C344" s="12" t="s">
        <v>1367</v>
      </c>
      <c r="D344" s="12" t="s">
        <v>1945</v>
      </c>
      <c r="E344" s="12" t="s">
        <v>1408</v>
      </c>
      <c r="F344" s="12" t="s">
        <v>1408</v>
      </c>
      <c r="G344" s="12" t="s">
        <v>1408</v>
      </c>
      <c r="H344" s="12" t="s">
        <v>1368</v>
      </c>
      <c r="I344" s="12" t="s">
        <v>1951</v>
      </c>
      <c r="J344" s="19">
        <v>5</v>
      </c>
      <c r="K344" s="12">
        <v>2023.6</v>
      </c>
      <c r="L344" s="12">
        <v>2023.11</v>
      </c>
      <c r="M344" s="12" t="s">
        <v>1449</v>
      </c>
      <c r="N344" s="12" t="s">
        <v>1374</v>
      </c>
      <c r="O344" s="12" t="s">
        <v>1375</v>
      </c>
      <c r="P344" s="20" t="s">
        <v>1356</v>
      </c>
      <c r="Q344" s="12"/>
      <c r="R344" s="12">
        <v>5</v>
      </c>
      <c r="S344" s="12"/>
      <c r="T344" s="12"/>
      <c r="U344" s="12"/>
      <c r="V344" s="12"/>
      <c r="W344" s="12"/>
      <c r="X344" s="12"/>
      <c r="Y344" s="11">
        <v>5</v>
      </c>
      <c r="Z344" s="11">
        <v>5</v>
      </c>
      <c r="AA344" s="11">
        <v>0</v>
      </c>
      <c r="AB344" s="37">
        <v>1</v>
      </c>
      <c r="AC344" s="38"/>
      <c r="AD344" s="12"/>
      <c r="AE344" s="39"/>
      <c r="AF344" s="39"/>
      <c r="AG344" s="39" t="s">
        <v>1339</v>
      </c>
      <c r="AH344" s="39">
        <v>5</v>
      </c>
      <c r="AI344" s="39">
        <v>5</v>
      </c>
      <c r="AJ344" s="39">
        <v>0</v>
      </c>
      <c r="AK344" s="39"/>
      <c r="AL344" s="39"/>
      <c r="AM344" s="39"/>
      <c r="AN344" s="39"/>
    </row>
    <row r="345" s="1" customFormat="1" ht="28.05" customHeight="1" spans="1:40">
      <c r="A345" s="11">
        <v>339</v>
      </c>
      <c r="B345" s="12" t="s">
        <v>1919</v>
      </c>
      <c r="C345" s="12" t="s">
        <v>1367</v>
      </c>
      <c r="D345" s="12" t="s">
        <v>1348</v>
      </c>
      <c r="E345" s="12" t="s">
        <v>1537</v>
      </c>
      <c r="F345" s="12" t="s">
        <v>1537</v>
      </c>
      <c r="G345" s="12" t="s">
        <v>1537</v>
      </c>
      <c r="H345" s="12" t="s">
        <v>1368</v>
      </c>
      <c r="I345" s="12" t="s">
        <v>1952</v>
      </c>
      <c r="J345" s="19">
        <v>27</v>
      </c>
      <c r="K345" s="12">
        <v>2023.6</v>
      </c>
      <c r="L345" s="12">
        <v>2023.11</v>
      </c>
      <c r="M345" s="12" t="s">
        <v>1937</v>
      </c>
      <c r="N345" s="12" t="s">
        <v>1377</v>
      </c>
      <c r="O345" s="12" t="s">
        <v>1378</v>
      </c>
      <c r="P345" s="20" t="s">
        <v>1356</v>
      </c>
      <c r="Q345" s="12"/>
      <c r="R345" s="12"/>
      <c r="S345" s="12"/>
      <c r="T345" s="12"/>
      <c r="U345" s="12"/>
      <c r="V345" s="12">
        <v>27</v>
      </c>
      <c r="W345" s="12"/>
      <c r="X345" s="12"/>
      <c r="Y345" s="11">
        <v>27</v>
      </c>
      <c r="Z345" s="11">
        <v>0</v>
      </c>
      <c r="AA345" s="11">
        <v>27</v>
      </c>
      <c r="AB345" s="37"/>
      <c r="AC345" s="38">
        <v>1</v>
      </c>
      <c r="AD345" s="12"/>
      <c r="AE345" s="39"/>
      <c r="AF345" s="39"/>
      <c r="AG345" s="39" t="s">
        <v>1339</v>
      </c>
      <c r="AH345" s="39">
        <v>27</v>
      </c>
      <c r="AI345" s="39">
        <v>27</v>
      </c>
      <c r="AJ345" s="39">
        <v>0</v>
      </c>
      <c r="AK345" s="39"/>
      <c r="AL345" s="39"/>
      <c r="AM345" s="39"/>
      <c r="AN345" s="39"/>
    </row>
    <row r="346" s="1" customFormat="1" ht="28.05" customHeight="1" spans="1:40">
      <c r="A346" s="11">
        <v>340</v>
      </c>
      <c r="B346" s="12" t="s">
        <v>1919</v>
      </c>
      <c r="C346" s="12" t="s">
        <v>1436</v>
      </c>
      <c r="D346" s="12" t="s">
        <v>1348</v>
      </c>
      <c r="E346" s="12" t="s">
        <v>1953</v>
      </c>
      <c r="F346" s="12" t="s">
        <v>1953</v>
      </c>
      <c r="G346" s="12" t="s">
        <v>1953</v>
      </c>
      <c r="H346" s="12" t="s">
        <v>1351</v>
      </c>
      <c r="I346" s="12" t="s">
        <v>1954</v>
      </c>
      <c r="J346" s="19">
        <v>20</v>
      </c>
      <c r="K346" s="12">
        <v>2023.6</v>
      </c>
      <c r="L346" s="12">
        <v>2023.11</v>
      </c>
      <c r="M346" s="12" t="s">
        <v>1629</v>
      </c>
      <c r="N346" s="12" t="s">
        <v>1374</v>
      </c>
      <c r="O346" s="12" t="s">
        <v>1375</v>
      </c>
      <c r="P346" s="20" t="s">
        <v>1356</v>
      </c>
      <c r="Q346" s="12"/>
      <c r="R346" s="12"/>
      <c r="S346" s="12"/>
      <c r="T346" s="12"/>
      <c r="U346" s="12"/>
      <c r="V346" s="12">
        <v>20</v>
      </c>
      <c r="W346" s="12"/>
      <c r="X346" s="12"/>
      <c r="Y346" s="11">
        <v>20</v>
      </c>
      <c r="Z346" s="11">
        <v>0</v>
      </c>
      <c r="AA346" s="11">
        <v>20</v>
      </c>
      <c r="AB346" s="37"/>
      <c r="AC346" s="38">
        <v>1</v>
      </c>
      <c r="AD346" s="12"/>
      <c r="AE346" s="39"/>
      <c r="AF346" s="39"/>
      <c r="AG346" s="39" t="s">
        <v>1339</v>
      </c>
      <c r="AH346" s="39">
        <v>20</v>
      </c>
      <c r="AI346" s="39">
        <v>20</v>
      </c>
      <c r="AJ346" s="39">
        <v>0</v>
      </c>
      <c r="AK346" s="39"/>
      <c r="AL346" s="39"/>
      <c r="AM346" s="39"/>
      <c r="AN346" s="39"/>
    </row>
    <row r="347" s="1" customFormat="1" ht="28.05" customHeight="1" spans="1:40">
      <c r="A347" s="11">
        <v>341</v>
      </c>
      <c r="B347" s="12" t="s">
        <v>1919</v>
      </c>
      <c r="C347" s="12" t="s">
        <v>1431</v>
      </c>
      <c r="D347" s="12" t="s">
        <v>1348</v>
      </c>
      <c r="E347" s="12" t="s">
        <v>1599</v>
      </c>
      <c r="F347" s="12" t="s">
        <v>1599</v>
      </c>
      <c r="G347" s="12" t="s">
        <v>1599</v>
      </c>
      <c r="H347" s="12" t="s">
        <v>1351</v>
      </c>
      <c r="I347" s="12" t="s">
        <v>1955</v>
      </c>
      <c r="J347" s="19">
        <v>10</v>
      </c>
      <c r="K347" s="12">
        <v>2023.6</v>
      </c>
      <c r="L347" s="12">
        <v>2023.11</v>
      </c>
      <c r="M347" s="12" t="s">
        <v>1956</v>
      </c>
      <c r="N347" s="12" t="s">
        <v>1530</v>
      </c>
      <c r="O347" s="12" t="s">
        <v>1531</v>
      </c>
      <c r="P347" s="20" t="s">
        <v>1356</v>
      </c>
      <c r="Q347" s="12"/>
      <c r="R347" s="12">
        <v>10</v>
      </c>
      <c r="S347" s="12"/>
      <c r="T347" s="12"/>
      <c r="U347" s="12"/>
      <c r="V347" s="12"/>
      <c r="W347" s="12"/>
      <c r="X347" s="12"/>
      <c r="Y347" s="11">
        <v>10</v>
      </c>
      <c r="Z347" s="11">
        <v>10</v>
      </c>
      <c r="AA347" s="11">
        <v>0</v>
      </c>
      <c r="AB347" s="37">
        <v>1</v>
      </c>
      <c r="AC347" s="38"/>
      <c r="AD347" s="12"/>
      <c r="AE347" s="39"/>
      <c r="AF347" s="39"/>
      <c r="AG347" s="39" t="s">
        <v>1339</v>
      </c>
      <c r="AH347" s="39">
        <v>10</v>
      </c>
      <c r="AI347" s="39">
        <v>10</v>
      </c>
      <c r="AJ347" s="39">
        <v>0</v>
      </c>
      <c r="AK347" s="39"/>
      <c r="AL347" s="39"/>
      <c r="AM347" s="39"/>
      <c r="AN347" s="39"/>
    </row>
    <row r="348" s="1" customFormat="1" ht="28.05" customHeight="1" spans="1:40">
      <c r="A348" s="11">
        <v>342</v>
      </c>
      <c r="B348" s="12" t="s">
        <v>1919</v>
      </c>
      <c r="C348" s="12" t="s">
        <v>1525</v>
      </c>
      <c r="D348" s="12" t="s">
        <v>1348</v>
      </c>
      <c r="E348" s="12" t="s">
        <v>1957</v>
      </c>
      <c r="F348" s="12" t="s">
        <v>1957</v>
      </c>
      <c r="G348" s="12" t="s">
        <v>1957</v>
      </c>
      <c r="H348" s="12" t="s">
        <v>1351</v>
      </c>
      <c r="I348" s="12" t="s">
        <v>1958</v>
      </c>
      <c r="J348" s="19">
        <v>59</v>
      </c>
      <c r="K348" s="12">
        <v>2023.6</v>
      </c>
      <c r="L348" s="12">
        <v>2023.11</v>
      </c>
      <c r="M348" s="12" t="s">
        <v>1631</v>
      </c>
      <c r="N348" s="12" t="s">
        <v>1374</v>
      </c>
      <c r="O348" s="12" t="s">
        <v>1375</v>
      </c>
      <c r="P348" s="20" t="s">
        <v>1356</v>
      </c>
      <c r="Q348" s="12"/>
      <c r="R348" s="12">
        <v>59</v>
      </c>
      <c r="S348" s="12"/>
      <c r="T348" s="12"/>
      <c r="U348" s="12"/>
      <c r="V348" s="12"/>
      <c r="W348" s="12"/>
      <c r="X348" s="12"/>
      <c r="Y348" s="11">
        <v>59</v>
      </c>
      <c r="Z348" s="11">
        <v>59</v>
      </c>
      <c r="AA348" s="11">
        <v>0</v>
      </c>
      <c r="AB348" s="37">
        <v>1</v>
      </c>
      <c r="AC348" s="38"/>
      <c r="AD348" s="12"/>
      <c r="AE348" s="39"/>
      <c r="AF348" s="39"/>
      <c r="AG348" s="39" t="s">
        <v>1339</v>
      </c>
      <c r="AH348" s="39">
        <v>59</v>
      </c>
      <c r="AI348" s="39">
        <v>59</v>
      </c>
      <c r="AJ348" s="39">
        <v>0</v>
      </c>
      <c r="AK348" s="39"/>
      <c r="AL348" s="39"/>
      <c r="AM348" s="39"/>
      <c r="AN348" s="39"/>
    </row>
    <row r="349" s="1" customFormat="1" ht="28.05" customHeight="1" spans="1:40">
      <c r="A349" s="11">
        <v>343</v>
      </c>
      <c r="B349" s="12" t="s">
        <v>1919</v>
      </c>
      <c r="C349" s="12" t="s">
        <v>1347</v>
      </c>
      <c r="D349" s="12" t="s">
        <v>1348</v>
      </c>
      <c r="E349" s="12" t="s">
        <v>1350</v>
      </c>
      <c r="F349" s="12" t="s">
        <v>1350</v>
      </c>
      <c r="G349" s="12" t="s">
        <v>1350</v>
      </c>
      <c r="H349" s="12" t="s">
        <v>1351</v>
      </c>
      <c r="I349" s="12" t="s">
        <v>1959</v>
      </c>
      <c r="J349" s="19">
        <v>25</v>
      </c>
      <c r="K349" s="12">
        <v>2023.6</v>
      </c>
      <c r="L349" s="12">
        <v>2023.11</v>
      </c>
      <c r="M349" s="12" t="s">
        <v>1426</v>
      </c>
      <c r="N349" s="12" t="s">
        <v>1377</v>
      </c>
      <c r="O349" s="12" t="s">
        <v>1378</v>
      </c>
      <c r="P349" s="20" t="s">
        <v>1356</v>
      </c>
      <c r="Q349" s="12"/>
      <c r="R349" s="12">
        <v>25</v>
      </c>
      <c r="S349" s="12"/>
      <c r="T349" s="12"/>
      <c r="U349" s="12"/>
      <c r="V349" s="12"/>
      <c r="W349" s="12"/>
      <c r="X349" s="12"/>
      <c r="Y349" s="11">
        <v>25</v>
      </c>
      <c r="Z349" s="11">
        <v>25</v>
      </c>
      <c r="AA349" s="11">
        <v>0</v>
      </c>
      <c r="AB349" s="37">
        <v>1</v>
      </c>
      <c r="AC349" s="38"/>
      <c r="AD349" s="12"/>
      <c r="AE349" s="39"/>
      <c r="AF349" s="39"/>
      <c r="AG349" s="39" t="s">
        <v>1339</v>
      </c>
      <c r="AH349" s="39">
        <v>25</v>
      </c>
      <c r="AI349" s="39">
        <v>25</v>
      </c>
      <c r="AJ349" s="39">
        <v>0</v>
      </c>
      <c r="AK349" s="39"/>
      <c r="AL349" s="39"/>
      <c r="AM349" s="39"/>
      <c r="AN349" s="39"/>
    </row>
    <row r="350" s="1" customFormat="1" ht="28.05" customHeight="1" spans="1:40">
      <c r="A350" s="11">
        <v>344</v>
      </c>
      <c r="B350" s="12" t="s">
        <v>1919</v>
      </c>
      <c r="C350" s="12" t="s">
        <v>1389</v>
      </c>
      <c r="D350" s="12" t="s">
        <v>1348</v>
      </c>
      <c r="E350" s="12" t="s">
        <v>1350</v>
      </c>
      <c r="F350" s="12" t="s">
        <v>1350</v>
      </c>
      <c r="G350" s="12" t="s">
        <v>1350</v>
      </c>
      <c r="H350" s="12" t="s">
        <v>1368</v>
      </c>
      <c r="I350" s="12" t="s">
        <v>1960</v>
      </c>
      <c r="J350" s="19">
        <v>15</v>
      </c>
      <c r="K350" s="12">
        <v>2023.6</v>
      </c>
      <c r="L350" s="12">
        <v>2023.11</v>
      </c>
      <c r="M350" s="12" t="s">
        <v>1961</v>
      </c>
      <c r="N350" s="12" t="s">
        <v>1374</v>
      </c>
      <c r="O350" s="12" t="s">
        <v>1375</v>
      </c>
      <c r="P350" s="20" t="s">
        <v>1356</v>
      </c>
      <c r="Q350" s="12"/>
      <c r="R350" s="12">
        <v>15</v>
      </c>
      <c r="S350" s="12"/>
      <c r="T350" s="12"/>
      <c r="U350" s="12"/>
      <c r="V350" s="12"/>
      <c r="W350" s="12"/>
      <c r="X350" s="12"/>
      <c r="Y350" s="11">
        <v>15</v>
      </c>
      <c r="Z350" s="11">
        <v>15</v>
      </c>
      <c r="AA350" s="11">
        <v>0</v>
      </c>
      <c r="AB350" s="37">
        <v>1</v>
      </c>
      <c r="AC350" s="38"/>
      <c r="AD350" s="12"/>
      <c r="AE350" s="39"/>
      <c r="AF350" s="39"/>
      <c r="AG350" s="39" t="s">
        <v>1339</v>
      </c>
      <c r="AH350" s="39">
        <v>15</v>
      </c>
      <c r="AI350" s="39">
        <v>15</v>
      </c>
      <c r="AJ350" s="39">
        <v>0</v>
      </c>
      <c r="AK350" s="39"/>
      <c r="AL350" s="39"/>
      <c r="AM350" s="39"/>
      <c r="AN350" s="39"/>
    </row>
    <row r="351" s="1" customFormat="1" ht="28.05" customHeight="1" spans="1:40">
      <c r="A351" s="11">
        <v>345</v>
      </c>
      <c r="B351" s="12" t="s">
        <v>1919</v>
      </c>
      <c r="C351" s="12" t="s">
        <v>1347</v>
      </c>
      <c r="D351" s="12" t="s">
        <v>1348</v>
      </c>
      <c r="E351" s="12" t="s">
        <v>1350</v>
      </c>
      <c r="F351" s="12" t="s">
        <v>1350</v>
      </c>
      <c r="G351" s="12" t="s">
        <v>1350</v>
      </c>
      <c r="H351" s="12" t="s">
        <v>1351</v>
      </c>
      <c r="I351" s="12" t="s">
        <v>1962</v>
      </c>
      <c r="J351" s="19">
        <v>25</v>
      </c>
      <c r="K351" s="12">
        <v>2023.6</v>
      </c>
      <c r="L351" s="12">
        <v>2023.11</v>
      </c>
      <c r="M351" s="12" t="s">
        <v>1603</v>
      </c>
      <c r="N351" s="12" t="s">
        <v>1382</v>
      </c>
      <c r="O351" s="12" t="s">
        <v>1383</v>
      </c>
      <c r="P351" s="20" t="s">
        <v>1356</v>
      </c>
      <c r="Q351" s="12"/>
      <c r="R351" s="12">
        <v>25</v>
      </c>
      <c r="S351" s="12"/>
      <c r="T351" s="12"/>
      <c r="U351" s="12"/>
      <c r="V351" s="12"/>
      <c r="W351" s="12"/>
      <c r="X351" s="12"/>
      <c r="Y351" s="11">
        <v>25</v>
      </c>
      <c r="Z351" s="11">
        <v>25</v>
      </c>
      <c r="AA351" s="11">
        <v>0</v>
      </c>
      <c r="AB351" s="37">
        <v>1</v>
      </c>
      <c r="AC351" s="38"/>
      <c r="AD351" s="12"/>
      <c r="AE351" s="39"/>
      <c r="AF351" s="39"/>
      <c r="AG351" s="39" t="s">
        <v>1339</v>
      </c>
      <c r="AH351" s="39">
        <v>25</v>
      </c>
      <c r="AI351" s="39">
        <v>25</v>
      </c>
      <c r="AJ351" s="39">
        <v>0</v>
      </c>
      <c r="AK351" s="39"/>
      <c r="AL351" s="39"/>
      <c r="AM351" s="39"/>
      <c r="AN351" s="39"/>
    </row>
    <row r="352" s="1" customFormat="1" ht="28.05" customHeight="1" spans="1:40">
      <c r="A352" s="11">
        <v>346</v>
      </c>
      <c r="B352" s="12" t="s">
        <v>1919</v>
      </c>
      <c r="C352" s="12" t="s">
        <v>1389</v>
      </c>
      <c r="D352" s="12" t="s">
        <v>1348</v>
      </c>
      <c r="E352" s="12" t="s">
        <v>1350</v>
      </c>
      <c r="F352" s="12" t="s">
        <v>1350</v>
      </c>
      <c r="G352" s="12" t="s">
        <v>1350</v>
      </c>
      <c r="H352" s="12" t="s">
        <v>1368</v>
      </c>
      <c r="I352" s="12" t="s">
        <v>1963</v>
      </c>
      <c r="J352" s="19">
        <v>35</v>
      </c>
      <c r="K352" s="12">
        <v>2023.6</v>
      </c>
      <c r="L352" s="12">
        <v>2023.11</v>
      </c>
      <c r="M352" s="12" t="s">
        <v>1961</v>
      </c>
      <c r="N352" s="12" t="s">
        <v>1520</v>
      </c>
      <c r="O352" s="12" t="s">
        <v>1521</v>
      </c>
      <c r="P352" s="20" t="s">
        <v>1356</v>
      </c>
      <c r="Q352" s="12"/>
      <c r="R352" s="12">
        <v>35</v>
      </c>
      <c r="S352" s="12"/>
      <c r="T352" s="12"/>
      <c r="U352" s="12"/>
      <c r="V352" s="12"/>
      <c r="W352" s="12"/>
      <c r="X352" s="12"/>
      <c r="Y352" s="11">
        <v>35</v>
      </c>
      <c r="Z352" s="11">
        <v>35</v>
      </c>
      <c r="AA352" s="11">
        <v>0</v>
      </c>
      <c r="AB352" s="37">
        <v>1</v>
      </c>
      <c r="AC352" s="38"/>
      <c r="AD352" s="12"/>
      <c r="AE352" s="39"/>
      <c r="AF352" s="39"/>
      <c r="AG352" s="39" t="s">
        <v>1339</v>
      </c>
      <c r="AH352" s="39">
        <v>35</v>
      </c>
      <c r="AI352" s="39">
        <v>35</v>
      </c>
      <c r="AJ352" s="39">
        <v>0</v>
      </c>
      <c r="AK352" s="39"/>
      <c r="AL352" s="39"/>
      <c r="AM352" s="39"/>
      <c r="AN352" s="39"/>
    </row>
    <row r="353" s="1" customFormat="1" ht="28.05" customHeight="1" spans="1:40">
      <c r="A353" s="11">
        <v>347</v>
      </c>
      <c r="B353" s="12" t="s">
        <v>1919</v>
      </c>
      <c r="C353" s="12" t="s">
        <v>1554</v>
      </c>
      <c r="D353" s="12" t="s">
        <v>1348</v>
      </c>
      <c r="E353" s="12" t="s">
        <v>1816</v>
      </c>
      <c r="F353" s="12" t="s">
        <v>1816</v>
      </c>
      <c r="G353" s="12" t="s">
        <v>1816</v>
      </c>
      <c r="H353" s="12" t="s">
        <v>1351</v>
      </c>
      <c r="I353" s="12" t="s">
        <v>1964</v>
      </c>
      <c r="J353" s="19">
        <v>50</v>
      </c>
      <c r="K353" s="12">
        <v>2023.6</v>
      </c>
      <c r="L353" s="12">
        <v>2023.11</v>
      </c>
      <c r="M353" s="12" t="s">
        <v>1515</v>
      </c>
      <c r="N353" s="12" t="s">
        <v>1382</v>
      </c>
      <c r="O353" s="12" t="s">
        <v>1383</v>
      </c>
      <c r="P353" s="20" t="s">
        <v>1356</v>
      </c>
      <c r="Q353" s="12"/>
      <c r="R353" s="12"/>
      <c r="S353" s="12"/>
      <c r="T353" s="12"/>
      <c r="U353" s="12">
        <v>50</v>
      </c>
      <c r="V353" s="12"/>
      <c r="W353" s="12"/>
      <c r="X353" s="12"/>
      <c r="Y353" s="11">
        <v>50</v>
      </c>
      <c r="Z353" s="11">
        <v>0</v>
      </c>
      <c r="AA353" s="11">
        <v>50</v>
      </c>
      <c r="AB353" s="37"/>
      <c r="AC353" s="38">
        <v>1</v>
      </c>
      <c r="AD353" s="12"/>
      <c r="AE353" s="39"/>
      <c r="AF353" s="39"/>
      <c r="AG353" s="39" t="s">
        <v>1339</v>
      </c>
      <c r="AH353" s="39">
        <v>50</v>
      </c>
      <c r="AI353" s="39">
        <v>50</v>
      </c>
      <c r="AJ353" s="39">
        <v>0</v>
      </c>
      <c r="AK353" s="39"/>
      <c r="AL353" s="39"/>
      <c r="AM353" s="39"/>
      <c r="AN353" s="39"/>
    </row>
    <row r="354" s="1" customFormat="1" ht="28.05" customHeight="1" spans="1:40">
      <c r="A354" s="11">
        <v>348</v>
      </c>
      <c r="B354" s="12" t="s">
        <v>1919</v>
      </c>
      <c r="C354" s="12" t="s">
        <v>1372</v>
      </c>
      <c r="D354" s="12" t="s">
        <v>1348</v>
      </c>
      <c r="E354" s="12" t="s">
        <v>1816</v>
      </c>
      <c r="F354" s="12" t="s">
        <v>1816</v>
      </c>
      <c r="G354" s="12" t="s">
        <v>1816</v>
      </c>
      <c r="H354" s="12" t="s">
        <v>1368</v>
      </c>
      <c r="I354" s="12" t="s">
        <v>1965</v>
      </c>
      <c r="J354" s="19">
        <v>50</v>
      </c>
      <c r="K354" s="12">
        <v>2023.6</v>
      </c>
      <c r="L354" s="12">
        <v>2023.11</v>
      </c>
      <c r="M354" s="12" t="s">
        <v>1961</v>
      </c>
      <c r="N354" s="12" t="s">
        <v>1377</v>
      </c>
      <c r="O354" s="12" t="s">
        <v>1378</v>
      </c>
      <c r="P354" s="20" t="s">
        <v>1356</v>
      </c>
      <c r="Q354" s="12"/>
      <c r="R354" s="12"/>
      <c r="S354" s="12"/>
      <c r="T354" s="12"/>
      <c r="U354" s="12">
        <v>50</v>
      </c>
      <c r="V354" s="12"/>
      <c r="W354" s="12"/>
      <c r="X354" s="12"/>
      <c r="Y354" s="11">
        <v>50</v>
      </c>
      <c r="Z354" s="11">
        <v>0</v>
      </c>
      <c r="AA354" s="11">
        <v>50</v>
      </c>
      <c r="AB354" s="37"/>
      <c r="AC354" s="38">
        <v>1</v>
      </c>
      <c r="AD354" s="12"/>
      <c r="AE354" s="39"/>
      <c r="AF354" s="39"/>
      <c r="AG354" s="39" t="s">
        <v>1339</v>
      </c>
      <c r="AH354" s="39">
        <v>50</v>
      </c>
      <c r="AI354" s="39">
        <v>50</v>
      </c>
      <c r="AJ354" s="39">
        <v>0</v>
      </c>
      <c r="AK354" s="39"/>
      <c r="AL354" s="39"/>
      <c r="AM354" s="39"/>
      <c r="AN354" s="39"/>
    </row>
    <row r="355" s="1" customFormat="1" ht="28.05" customHeight="1" spans="1:40">
      <c r="A355" s="11">
        <v>349</v>
      </c>
      <c r="B355" s="12" t="s">
        <v>1919</v>
      </c>
      <c r="C355" s="12" t="s">
        <v>1389</v>
      </c>
      <c r="D355" s="12" t="s">
        <v>1348</v>
      </c>
      <c r="E355" s="12" t="s">
        <v>1599</v>
      </c>
      <c r="F355" s="12" t="s">
        <v>1599</v>
      </c>
      <c r="G355" s="12" t="s">
        <v>1599</v>
      </c>
      <c r="H355" s="12" t="s">
        <v>1368</v>
      </c>
      <c r="I355" s="12" t="s">
        <v>1966</v>
      </c>
      <c r="J355" s="19">
        <v>21</v>
      </c>
      <c r="K355" s="12">
        <v>2023.6</v>
      </c>
      <c r="L355" s="12">
        <v>2023.11</v>
      </c>
      <c r="M355" s="12" t="s">
        <v>1629</v>
      </c>
      <c r="N355" s="12" t="s">
        <v>1374</v>
      </c>
      <c r="O355" s="12" t="s">
        <v>1375</v>
      </c>
      <c r="P355" s="20" t="s">
        <v>1356</v>
      </c>
      <c r="Q355" s="12"/>
      <c r="R355" s="12"/>
      <c r="S355" s="12"/>
      <c r="T355" s="12"/>
      <c r="U355" s="12">
        <v>21</v>
      </c>
      <c r="V355" s="12"/>
      <c r="W355" s="12"/>
      <c r="X355" s="12"/>
      <c r="Y355" s="11">
        <v>21</v>
      </c>
      <c r="Z355" s="11">
        <v>0</v>
      </c>
      <c r="AA355" s="11">
        <v>21</v>
      </c>
      <c r="AB355" s="37"/>
      <c r="AC355" s="38">
        <v>1</v>
      </c>
      <c r="AD355" s="12"/>
      <c r="AE355" s="39"/>
      <c r="AF355" s="39"/>
      <c r="AG355" s="39" t="s">
        <v>1339</v>
      </c>
      <c r="AH355" s="39">
        <v>21</v>
      </c>
      <c r="AI355" s="39">
        <v>21</v>
      </c>
      <c r="AJ355" s="39">
        <v>0</v>
      </c>
      <c r="AK355" s="39"/>
      <c r="AL355" s="39"/>
      <c r="AM355" s="39"/>
      <c r="AN355" s="39"/>
    </row>
    <row r="356" s="1" customFormat="1" ht="28.05" customHeight="1" spans="1:40">
      <c r="A356" s="11">
        <v>350</v>
      </c>
      <c r="B356" s="12" t="s">
        <v>1919</v>
      </c>
      <c r="C356" s="12" t="s">
        <v>1389</v>
      </c>
      <c r="D356" s="12" t="s">
        <v>1348</v>
      </c>
      <c r="E356" s="12" t="s">
        <v>1599</v>
      </c>
      <c r="F356" s="12" t="s">
        <v>1599</v>
      </c>
      <c r="G356" s="12" t="s">
        <v>1599</v>
      </c>
      <c r="H356" s="12" t="s">
        <v>1368</v>
      </c>
      <c r="I356" s="12" t="s">
        <v>1967</v>
      </c>
      <c r="J356" s="19">
        <v>39</v>
      </c>
      <c r="K356" s="12">
        <v>2023.6</v>
      </c>
      <c r="L356" s="12">
        <v>2023.11</v>
      </c>
      <c r="M356" s="12" t="s">
        <v>1626</v>
      </c>
      <c r="N356" s="12" t="s">
        <v>1377</v>
      </c>
      <c r="O356" s="12" t="s">
        <v>1378</v>
      </c>
      <c r="P356" s="20" t="s">
        <v>1356</v>
      </c>
      <c r="Q356" s="12"/>
      <c r="R356" s="12"/>
      <c r="S356" s="12"/>
      <c r="T356" s="12"/>
      <c r="U356" s="12">
        <v>39</v>
      </c>
      <c r="V356" s="12"/>
      <c r="W356" s="12"/>
      <c r="X356" s="12"/>
      <c r="Y356" s="11">
        <v>39</v>
      </c>
      <c r="Z356" s="11">
        <v>0</v>
      </c>
      <c r="AA356" s="11">
        <v>39</v>
      </c>
      <c r="AB356" s="37"/>
      <c r="AC356" s="38">
        <v>1</v>
      </c>
      <c r="AD356" s="12"/>
      <c r="AE356" s="39"/>
      <c r="AF356" s="39"/>
      <c r="AG356" s="39" t="s">
        <v>1339</v>
      </c>
      <c r="AH356" s="39">
        <v>39</v>
      </c>
      <c r="AI356" s="39">
        <v>39</v>
      </c>
      <c r="AJ356" s="39">
        <v>0</v>
      </c>
      <c r="AK356" s="39"/>
      <c r="AL356" s="39"/>
      <c r="AM356" s="39"/>
      <c r="AN356" s="39"/>
    </row>
    <row r="357" s="1" customFormat="1" ht="28.05" customHeight="1" spans="1:40">
      <c r="A357" s="11">
        <v>351</v>
      </c>
      <c r="B357" s="12" t="s">
        <v>1919</v>
      </c>
      <c r="C357" s="12" t="s">
        <v>1422</v>
      </c>
      <c r="D357" s="12" t="s">
        <v>1348</v>
      </c>
      <c r="E357" s="12" t="s">
        <v>1957</v>
      </c>
      <c r="F357" s="12" t="s">
        <v>1957</v>
      </c>
      <c r="G357" s="12" t="s">
        <v>1957</v>
      </c>
      <c r="H357" s="12" t="s">
        <v>1351</v>
      </c>
      <c r="I357" s="12" t="s">
        <v>1968</v>
      </c>
      <c r="J357" s="19">
        <v>20</v>
      </c>
      <c r="K357" s="12">
        <v>2023.6</v>
      </c>
      <c r="L357" s="12">
        <v>2023.11</v>
      </c>
      <c r="M357" s="12" t="s">
        <v>1524</v>
      </c>
      <c r="N357" s="12" t="s">
        <v>1374</v>
      </c>
      <c r="O357" s="12" t="s">
        <v>1375</v>
      </c>
      <c r="P357" s="20" t="s">
        <v>1356</v>
      </c>
      <c r="Q357" s="12"/>
      <c r="R357" s="12"/>
      <c r="S357" s="12"/>
      <c r="T357" s="12"/>
      <c r="U357" s="12">
        <v>20</v>
      </c>
      <c r="V357" s="12"/>
      <c r="W357" s="12"/>
      <c r="X357" s="12"/>
      <c r="Y357" s="11">
        <v>20</v>
      </c>
      <c r="Z357" s="11">
        <v>0</v>
      </c>
      <c r="AA357" s="11">
        <v>20</v>
      </c>
      <c r="AB357" s="37"/>
      <c r="AC357" s="38">
        <v>1</v>
      </c>
      <c r="AD357" s="12"/>
      <c r="AE357" s="39"/>
      <c r="AF357" s="39"/>
      <c r="AG357" s="39" t="s">
        <v>1339</v>
      </c>
      <c r="AH357" s="39">
        <v>20</v>
      </c>
      <c r="AI357" s="39">
        <v>20</v>
      </c>
      <c r="AJ357" s="39">
        <v>0</v>
      </c>
      <c r="AK357" s="39"/>
      <c r="AL357" s="39"/>
      <c r="AM357" s="39"/>
      <c r="AN357" s="39"/>
    </row>
    <row r="358" s="1" customFormat="1" ht="28.05" customHeight="1" spans="1:40">
      <c r="A358" s="11">
        <v>352</v>
      </c>
      <c r="B358" s="12" t="s">
        <v>1919</v>
      </c>
      <c r="C358" s="12" t="s">
        <v>1431</v>
      </c>
      <c r="D358" s="12" t="s">
        <v>1348</v>
      </c>
      <c r="E358" s="12" t="s">
        <v>1957</v>
      </c>
      <c r="F358" s="12" t="s">
        <v>1957</v>
      </c>
      <c r="G358" s="12" t="s">
        <v>1957</v>
      </c>
      <c r="H358" s="12" t="s">
        <v>1351</v>
      </c>
      <c r="I358" s="12" t="s">
        <v>1969</v>
      </c>
      <c r="J358" s="19">
        <v>8</v>
      </c>
      <c r="K358" s="12">
        <v>2023.6</v>
      </c>
      <c r="L358" s="12">
        <v>2023.11</v>
      </c>
      <c r="M358" s="12" t="s">
        <v>1542</v>
      </c>
      <c r="N358" s="12" t="s">
        <v>1530</v>
      </c>
      <c r="O358" s="12" t="s">
        <v>1531</v>
      </c>
      <c r="P358" s="20" t="s">
        <v>1356</v>
      </c>
      <c r="Q358" s="12"/>
      <c r="R358" s="12"/>
      <c r="S358" s="12"/>
      <c r="T358" s="12"/>
      <c r="U358" s="12">
        <v>8</v>
      </c>
      <c r="V358" s="12"/>
      <c r="W358" s="12"/>
      <c r="X358" s="12"/>
      <c r="Y358" s="11">
        <v>8</v>
      </c>
      <c r="Z358" s="11">
        <v>0</v>
      </c>
      <c r="AA358" s="11">
        <v>8</v>
      </c>
      <c r="AB358" s="37"/>
      <c r="AC358" s="38">
        <v>1</v>
      </c>
      <c r="AD358" s="12"/>
      <c r="AE358" s="39"/>
      <c r="AF358" s="39"/>
      <c r="AG358" s="39" t="s">
        <v>1339</v>
      </c>
      <c r="AH358" s="39">
        <v>8</v>
      </c>
      <c r="AI358" s="39">
        <v>8</v>
      </c>
      <c r="AJ358" s="39">
        <v>0</v>
      </c>
      <c r="AK358" s="39"/>
      <c r="AL358" s="39"/>
      <c r="AM358" s="39"/>
      <c r="AN358" s="39"/>
    </row>
    <row r="359" s="1" customFormat="1" ht="28.05" customHeight="1" spans="1:40">
      <c r="A359" s="11">
        <v>353</v>
      </c>
      <c r="B359" s="12" t="s">
        <v>1919</v>
      </c>
      <c r="C359" s="12" t="s">
        <v>1422</v>
      </c>
      <c r="D359" s="12" t="s">
        <v>1348</v>
      </c>
      <c r="E359" s="12" t="s">
        <v>1957</v>
      </c>
      <c r="F359" s="12" t="s">
        <v>1957</v>
      </c>
      <c r="G359" s="12" t="s">
        <v>1957</v>
      </c>
      <c r="H359" s="12" t="s">
        <v>1351</v>
      </c>
      <c r="I359" s="12" t="s">
        <v>1970</v>
      </c>
      <c r="J359" s="19">
        <v>5</v>
      </c>
      <c r="K359" s="12">
        <v>2023.6</v>
      </c>
      <c r="L359" s="12">
        <v>2023.11</v>
      </c>
      <c r="M359" s="12" t="s">
        <v>1603</v>
      </c>
      <c r="N359" s="12" t="s">
        <v>1374</v>
      </c>
      <c r="O359" s="12" t="s">
        <v>1375</v>
      </c>
      <c r="P359" s="20" t="s">
        <v>1356</v>
      </c>
      <c r="Q359" s="12"/>
      <c r="R359" s="12"/>
      <c r="S359" s="12"/>
      <c r="T359" s="12"/>
      <c r="U359" s="12">
        <v>5</v>
      </c>
      <c r="V359" s="12"/>
      <c r="W359" s="12"/>
      <c r="X359" s="12"/>
      <c r="Y359" s="11">
        <v>5</v>
      </c>
      <c r="Z359" s="11">
        <v>0</v>
      </c>
      <c r="AA359" s="11">
        <v>5</v>
      </c>
      <c r="AB359" s="37"/>
      <c r="AC359" s="38">
        <v>1</v>
      </c>
      <c r="AD359" s="12"/>
      <c r="AE359" s="39"/>
      <c r="AF359" s="39"/>
      <c r="AG359" s="39" t="s">
        <v>1339</v>
      </c>
      <c r="AH359" s="39">
        <v>5</v>
      </c>
      <c r="AI359" s="39">
        <v>5</v>
      </c>
      <c r="AJ359" s="39">
        <v>0</v>
      </c>
      <c r="AK359" s="39"/>
      <c r="AL359" s="39"/>
      <c r="AM359" s="39"/>
      <c r="AN359" s="39"/>
    </row>
    <row r="360" s="1" customFormat="1" ht="28.05" customHeight="1" spans="1:40">
      <c r="A360" s="11">
        <v>354</v>
      </c>
      <c r="B360" s="12" t="s">
        <v>1919</v>
      </c>
      <c r="C360" s="12" t="s">
        <v>1431</v>
      </c>
      <c r="D360" s="12" t="s">
        <v>1348</v>
      </c>
      <c r="E360" s="12" t="s">
        <v>1957</v>
      </c>
      <c r="F360" s="12" t="s">
        <v>1957</v>
      </c>
      <c r="G360" s="12" t="s">
        <v>1957</v>
      </c>
      <c r="H360" s="12" t="s">
        <v>1351</v>
      </c>
      <c r="I360" s="12" t="s">
        <v>1971</v>
      </c>
      <c r="J360" s="19">
        <v>8</v>
      </c>
      <c r="K360" s="12">
        <v>2023.6</v>
      </c>
      <c r="L360" s="12">
        <v>2023.11</v>
      </c>
      <c r="M360" s="12" t="s">
        <v>1610</v>
      </c>
      <c r="N360" s="12" t="s">
        <v>1377</v>
      </c>
      <c r="O360" s="12" t="s">
        <v>1378</v>
      </c>
      <c r="P360" s="20" t="s">
        <v>1356</v>
      </c>
      <c r="Q360" s="12"/>
      <c r="R360" s="12"/>
      <c r="S360" s="12"/>
      <c r="T360" s="12"/>
      <c r="U360" s="12">
        <v>8</v>
      </c>
      <c r="V360" s="12"/>
      <c r="W360" s="12"/>
      <c r="X360" s="12"/>
      <c r="Y360" s="11">
        <v>8</v>
      </c>
      <c r="Z360" s="11">
        <v>0</v>
      </c>
      <c r="AA360" s="11">
        <v>8</v>
      </c>
      <c r="AB360" s="37"/>
      <c r="AC360" s="38">
        <v>1</v>
      </c>
      <c r="AD360" s="12"/>
      <c r="AE360" s="39"/>
      <c r="AF360" s="39"/>
      <c r="AG360" s="39" t="s">
        <v>1339</v>
      </c>
      <c r="AH360" s="39">
        <v>8</v>
      </c>
      <c r="AI360" s="39">
        <v>8</v>
      </c>
      <c r="AJ360" s="39">
        <v>0</v>
      </c>
      <c r="AK360" s="39"/>
      <c r="AL360" s="39"/>
      <c r="AM360" s="39"/>
      <c r="AN360" s="39"/>
    </row>
    <row r="361" s="1" customFormat="1" ht="28.05" customHeight="1" spans="1:40">
      <c r="A361" s="11">
        <v>355</v>
      </c>
      <c r="B361" s="12" t="s">
        <v>1919</v>
      </c>
      <c r="C361" s="12" t="s">
        <v>1613</v>
      </c>
      <c r="D361" s="12" t="s">
        <v>1348</v>
      </c>
      <c r="E361" s="12" t="s">
        <v>1493</v>
      </c>
      <c r="F361" s="12" t="s">
        <v>1493</v>
      </c>
      <c r="G361" s="12" t="s">
        <v>1493</v>
      </c>
      <c r="H361" s="12" t="s">
        <v>1368</v>
      </c>
      <c r="I361" s="12" t="s">
        <v>1713</v>
      </c>
      <c r="J361" s="19">
        <v>440</v>
      </c>
      <c r="K361" s="12">
        <v>2023.6</v>
      </c>
      <c r="L361" s="12">
        <v>2023.11</v>
      </c>
      <c r="M361" s="12" t="s">
        <v>1972</v>
      </c>
      <c r="N361" s="12" t="s">
        <v>1374</v>
      </c>
      <c r="O361" s="12" t="s">
        <v>1375</v>
      </c>
      <c r="P361" s="20" t="s">
        <v>1356</v>
      </c>
      <c r="Q361" s="12"/>
      <c r="R361" s="12"/>
      <c r="S361" s="12"/>
      <c r="T361" s="12"/>
      <c r="U361" s="12">
        <v>440</v>
      </c>
      <c r="V361" s="12"/>
      <c r="W361" s="12"/>
      <c r="X361" s="12"/>
      <c r="Y361" s="11">
        <v>440</v>
      </c>
      <c r="Z361" s="11">
        <v>0</v>
      </c>
      <c r="AA361" s="11">
        <v>160</v>
      </c>
      <c r="AB361" s="37"/>
      <c r="AC361" s="38">
        <v>0.363636363636364</v>
      </c>
      <c r="AD361" s="12"/>
      <c r="AE361" s="39"/>
      <c r="AF361" s="39"/>
      <c r="AG361" s="39" t="s">
        <v>1339</v>
      </c>
      <c r="AH361" s="39">
        <v>440</v>
      </c>
      <c r="AI361" s="39">
        <v>160</v>
      </c>
      <c r="AJ361" s="39">
        <v>280</v>
      </c>
      <c r="AK361" s="39" t="s">
        <v>1973</v>
      </c>
      <c r="AL361" s="39"/>
      <c r="AM361" s="39"/>
      <c r="AN361" s="39"/>
    </row>
    <row r="362" s="1" customFormat="1" ht="28.05" customHeight="1" spans="1:40">
      <c r="A362" s="11">
        <v>356</v>
      </c>
      <c r="B362" s="12" t="s">
        <v>1919</v>
      </c>
      <c r="C362" s="12" t="s">
        <v>1613</v>
      </c>
      <c r="D362" s="12" t="s">
        <v>1348</v>
      </c>
      <c r="E362" s="12" t="s">
        <v>1493</v>
      </c>
      <c r="F362" s="12" t="s">
        <v>1493</v>
      </c>
      <c r="G362" s="12" t="s">
        <v>1493</v>
      </c>
      <c r="H362" s="12" t="s">
        <v>1368</v>
      </c>
      <c r="I362" s="12" t="s">
        <v>1716</v>
      </c>
      <c r="J362" s="19">
        <v>100</v>
      </c>
      <c r="K362" s="12">
        <v>2023.6</v>
      </c>
      <c r="L362" s="12">
        <v>2023.11</v>
      </c>
      <c r="M362" s="12" t="s">
        <v>1961</v>
      </c>
      <c r="N362" s="12" t="s">
        <v>1377</v>
      </c>
      <c r="O362" s="12" t="s">
        <v>1378</v>
      </c>
      <c r="P362" s="20" t="s">
        <v>1356</v>
      </c>
      <c r="Q362" s="12"/>
      <c r="R362" s="12"/>
      <c r="S362" s="12"/>
      <c r="T362" s="12"/>
      <c r="U362" s="12">
        <v>100</v>
      </c>
      <c r="V362" s="12"/>
      <c r="W362" s="12"/>
      <c r="X362" s="12"/>
      <c r="Y362" s="11">
        <v>100</v>
      </c>
      <c r="Z362" s="11">
        <v>0</v>
      </c>
      <c r="AA362" s="11">
        <v>30</v>
      </c>
      <c r="AB362" s="37"/>
      <c r="AC362" s="38">
        <v>0.3</v>
      </c>
      <c r="AD362" s="12"/>
      <c r="AE362" s="39"/>
      <c r="AF362" s="39"/>
      <c r="AG362" s="39" t="s">
        <v>1339</v>
      </c>
      <c r="AH362" s="39">
        <v>100</v>
      </c>
      <c r="AI362" s="39">
        <v>30</v>
      </c>
      <c r="AJ362" s="39">
        <v>70</v>
      </c>
      <c r="AK362" s="39" t="s">
        <v>1974</v>
      </c>
      <c r="AL362" s="39"/>
      <c r="AM362" s="39"/>
      <c r="AN362" s="39"/>
    </row>
    <row r="363" s="1" customFormat="1" ht="28.05" customHeight="1" spans="1:40">
      <c r="A363" s="11">
        <v>357</v>
      </c>
      <c r="B363" s="12" t="s">
        <v>1919</v>
      </c>
      <c r="C363" s="12" t="s">
        <v>1613</v>
      </c>
      <c r="D363" s="12" t="s">
        <v>1348</v>
      </c>
      <c r="E363" s="12" t="s">
        <v>1493</v>
      </c>
      <c r="F363" s="12" t="s">
        <v>1493</v>
      </c>
      <c r="G363" s="12" t="s">
        <v>1493</v>
      </c>
      <c r="H363" s="12" t="s">
        <v>1368</v>
      </c>
      <c r="I363" s="12" t="s">
        <v>1717</v>
      </c>
      <c r="J363" s="19">
        <v>100</v>
      </c>
      <c r="K363" s="12">
        <v>2023.6</v>
      </c>
      <c r="L363" s="12">
        <v>2023.11</v>
      </c>
      <c r="M363" s="12" t="s">
        <v>1975</v>
      </c>
      <c r="N363" s="12" t="s">
        <v>1374</v>
      </c>
      <c r="O363" s="12" t="s">
        <v>1375</v>
      </c>
      <c r="P363" s="20" t="s">
        <v>1356</v>
      </c>
      <c r="Q363" s="12"/>
      <c r="R363" s="12"/>
      <c r="S363" s="12"/>
      <c r="T363" s="12"/>
      <c r="U363" s="12">
        <v>100</v>
      </c>
      <c r="V363" s="12"/>
      <c r="W363" s="12"/>
      <c r="X363" s="12"/>
      <c r="Y363" s="11">
        <v>100</v>
      </c>
      <c r="Z363" s="11">
        <v>0</v>
      </c>
      <c r="AA363" s="11">
        <v>30</v>
      </c>
      <c r="AB363" s="37"/>
      <c r="AC363" s="38">
        <v>0.3</v>
      </c>
      <c r="AD363" s="12"/>
      <c r="AE363" s="39"/>
      <c r="AF363" s="39"/>
      <c r="AG363" s="39" t="s">
        <v>1339</v>
      </c>
      <c r="AH363" s="39">
        <v>100</v>
      </c>
      <c r="AI363" s="39">
        <v>30</v>
      </c>
      <c r="AJ363" s="39">
        <v>70</v>
      </c>
      <c r="AK363" s="39" t="s">
        <v>1974</v>
      </c>
      <c r="AL363" s="39"/>
      <c r="AM363" s="39"/>
      <c r="AN363" s="39"/>
    </row>
    <row r="364" s="1" customFormat="1" ht="28.05" customHeight="1" spans="1:40">
      <c r="A364" s="11">
        <v>358</v>
      </c>
      <c r="B364" s="12" t="s">
        <v>1919</v>
      </c>
      <c r="C364" s="12" t="s">
        <v>1525</v>
      </c>
      <c r="D364" s="12" t="s">
        <v>1501</v>
      </c>
      <c r="E364" s="12" t="s">
        <v>1427</v>
      </c>
      <c r="F364" s="12" t="s">
        <v>1427</v>
      </c>
      <c r="G364" s="12" t="s">
        <v>1427</v>
      </c>
      <c r="H364" s="12" t="s">
        <v>1351</v>
      </c>
      <c r="I364" s="12" t="s">
        <v>1976</v>
      </c>
      <c r="J364" s="19">
        <v>28</v>
      </c>
      <c r="K364" s="12">
        <v>2023.6</v>
      </c>
      <c r="L364" s="12">
        <v>2023.11</v>
      </c>
      <c r="M364" s="12" t="s">
        <v>1519</v>
      </c>
      <c r="N364" s="12" t="s">
        <v>1374</v>
      </c>
      <c r="O364" s="12" t="s">
        <v>1375</v>
      </c>
      <c r="P364" s="20" t="s">
        <v>1356</v>
      </c>
      <c r="Q364" s="12"/>
      <c r="R364" s="12">
        <v>28</v>
      </c>
      <c r="S364" s="12"/>
      <c r="T364" s="12"/>
      <c r="U364" s="12"/>
      <c r="V364" s="12"/>
      <c r="W364" s="12"/>
      <c r="X364" s="12"/>
      <c r="Y364" s="11">
        <v>28</v>
      </c>
      <c r="Z364" s="11">
        <v>28</v>
      </c>
      <c r="AA364" s="11">
        <v>0</v>
      </c>
      <c r="AB364" s="37">
        <v>1</v>
      </c>
      <c r="AC364" s="38"/>
      <c r="AD364" s="12"/>
      <c r="AE364" s="39"/>
      <c r="AF364" s="39"/>
      <c r="AG364" s="39" t="s">
        <v>1339</v>
      </c>
      <c r="AH364" s="39">
        <v>28</v>
      </c>
      <c r="AI364" s="39">
        <v>28</v>
      </c>
      <c r="AJ364" s="39">
        <v>0</v>
      </c>
      <c r="AK364" s="39"/>
      <c r="AL364" s="39"/>
      <c r="AM364" s="39"/>
      <c r="AN364" s="39"/>
    </row>
    <row r="365" s="1" customFormat="1" ht="28.05" customHeight="1" spans="1:40">
      <c r="A365" s="11">
        <v>359</v>
      </c>
      <c r="B365" s="12" t="s">
        <v>1919</v>
      </c>
      <c r="C365" s="12" t="s">
        <v>1431</v>
      </c>
      <c r="D365" s="12" t="s">
        <v>1501</v>
      </c>
      <c r="E365" s="12" t="s">
        <v>1401</v>
      </c>
      <c r="F365" s="12" t="s">
        <v>1401</v>
      </c>
      <c r="G365" s="12" t="s">
        <v>1401</v>
      </c>
      <c r="H365" s="12" t="s">
        <v>1351</v>
      </c>
      <c r="I365" s="12" t="s">
        <v>1977</v>
      </c>
      <c r="J365" s="19">
        <v>20</v>
      </c>
      <c r="K365" s="12">
        <v>2023.6</v>
      </c>
      <c r="L365" s="12">
        <v>2023.11</v>
      </c>
      <c r="M365" s="12" t="s">
        <v>1542</v>
      </c>
      <c r="N365" s="12" t="s">
        <v>1377</v>
      </c>
      <c r="O365" s="12" t="s">
        <v>1378</v>
      </c>
      <c r="P365" s="20" t="s">
        <v>1356</v>
      </c>
      <c r="Q365" s="12"/>
      <c r="R365" s="12">
        <v>20</v>
      </c>
      <c r="S365" s="12"/>
      <c r="T365" s="12"/>
      <c r="U365" s="12"/>
      <c r="V365" s="12"/>
      <c r="W365" s="12"/>
      <c r="X365" s="12"/>
      <c r="Y365" s="11">
        <v>20</v>
      </c>
      <c r="Z365" s="11">
        <v>20</v>
      </c>
      <c r="AA365" s="11">
        <v>0</v>
      </c>
      <c r="AB365" s="37">
        <v>1</v>
      </c>
      <c r="AC365" s="38"/>
      <c r="AD365" s="12"/>
      <c r="AE365" s="39"/>
      <c r="AF365" s="39"/>
      <c r="AG365" s="39" t="s">
        <v>1339</v>
      </c>
      <c r="AH365" s="39">
        <v>20</v>
      </c>
      <c r="AI365" s="39">
        <v>20</v>
      </c>
      <c r="AJ365" s="39">
        <v>0</v>
      </c>
      <c r="AK365" s="39"/>
      <c r="AL365" s="39"/>
      <c r="AM365" s="39"/>
      <c r="AN365" s="39"/>
    </row>
    <row r="366" s="1" customFormat="1" ht="28.05" customHeight="1" spans="1:40">
      <c r="A366" s="11">
        <v>360</v>
      </c>
      <c r="B366" s="12" t="s">
        <v>1919</v>
      </c>
      <c r="C366" s="12" t="s">
        <v>1525</v>
      </c>
      <c r="D366" s="12" t="s">
        <v>1501</v>
      </c>
      <c r="E366" s="12" t="s">
        <v>1652</v>
      </c>
      <c r="F366" s="12" t="s">
        <v>1652</v>
      </c>
      <c r="G366" s="12" t="s">
        <v>1652</v>
      </c>
      <c r="H366" s="12" t="s">
        <v>1351</v>
      </c>
      <c r="I366" s="12" t="s">
        <v>1978</v>
      </c>
      <c r="J366" s="19">
        <v>29</v>
      </c>
      <c r="K366" s="12">
        <v>2023.6</v>
      </c>
      <c r="L366" s="12">
        <v>2023.11</v>
      </c>
      <c r="M366" s="12" t="s">
        <v>1979</v>
      </c>
      <c r="N366" s="12" t="s">
        <v>1374</v>
      </c>
      <c r="O366" s="12" t="s">
        <v>1375</v>
      </c>
      <c r="P366" s="20" t="s">
        <v>1356</v>
      </c>
      <c r="Q366" s="12"/>
      <c r="R366" s="12">
        <v>29</v>
      </c>
      <c r="S366" s="12"/>
      <c r="T366" s="12"/>
      <c r="U366" s="12"/>
      <c r="V366" s="12"/>
      <c r="W366" s="12"/>
      <c r="X366" s="12"/>
      <c r="Y366" s="11">
        <v>29</v>
      </c>
      <c r="Z366" s="11">
        <v>29</v>
      </c>
      <c r="AA366" s="11">
        <v>0</v>
      </c>
      <c r="AB366" s="37">
        <v>1</v>
      </c>
      <c r="AC366" s="38"/>
      <c r="AD366" s="12"/>
      <c r="AE366" s="39"/>
      <c r="AF366" s="39"/>
      <c r="AG366" s="39" t="s">
        <v>1339</v>
      </c>
      <c r="AH366" s="39">
        <v>29</v>
      </c>
      <c r="AI366" s="39">
        <v>29</v>
      </c>
      <c r="AJ366" s="39">
        <v>0</v>
      </c>
      <c r="AK366" s="39"/>
      <c r="AL366" s="39"/>
      <c r="AM366" s="39"/>
      <c r="AN366" s="39"/>
    </row>
    <row r="367" s="1" customFormat="1" ht="28.05" customHeight="1" spans="1:40">
      <c r="A367" s="11">
        <v>361</v>
      </c>
      <c r="B367" s="12" t="s">
        <v>1919</v>
      </c>
      <c r="C367" s="12" t="s">
        <v>1431</v>
      </c>
      <c r="D367" s="12" t="s">
        <v>1501</v>
      </c>
      <c r="E367" s="12" t="s">
        <v>1616</v>
      </c>
      <c r="F367" s="12" t="s">
        <v>1616</v>
      </c>
      <c r="G367" s="12" t="s">
        <v>1616</v>
      </c>
      <c r="H367" s="12" t="s">
        <v>1351</v>
      </c>
      <c r="I367" s="12" t="s">
        <v>1980</v>
      </c>
      <c r="J367" s="19">
        <v>24</v>
      </c>
      <c r="K367" s="12">
        <v>2023.6</v>
      </c>
      <c r="L367" s="12">
        <v>2023.11</v>
      </c>
      <c r="M367" s="12" t="s">
        <v>1542</v>
      </c>
      <c r="N367" s="12" t="s">
        <v>1530</v>
      </c>
      <c r="O367" s="12" t="s">
        <v>1531</v>
      </c>
      <c r="P367" s="20" t="s">
        <v>1356</v>
      </c>
      <c r="Q367" s="12"/>
      <c r="R367" s="12">
        <v>24</v>
      </c>
      <c r="S367" s="12"/>
      <c r="T367" s="12"/>
      <c r="U367" s="12"/>
      <c r="V367" s="12"/>
      <c r="W367" s="12"/>
      <c r="X367" s="12"/>
      <c r="Y367" s="11">
        <v>24</v>
      </c>
      <c r="Z367" s="11">
        <v>24</v>
      </c>
      <c r="AA367" s="11">
        <v>0</v>
      </c>
      <c r="AB367" s="37">
        <v>1</v>
      </c>
      <c r="AC367" s="38"/>
      <c r="AD367" s="12"/>
      <c r="AE367" s="39"/>
      <c r="AF367" s="39"/>
      <c r="AG367" s="39" t="s">
        <v>1339</v>
      </c>
      <c r="AH367" s="39">
        <v>24</v>
      </c>
      <c r="AI367" s="39">
        <v>24</v>
      </c>
      <c r="AJ367" s="39">
        <v>0</v>
      </c>
      <c r="AK367" s="39"/>
      <c r="AL367" s="39"/>
      <c r="AM367" s="39"/>
      <c r="AN367" s="39"/>
    </row>
    <row r="368" s="1" customFormat="1" ht="28.05" customHeight="1" spans="1:40">
      <c r="A368" s="11">
        <v>362</v>
      </c>
      <c r="B368" s="12"/>
      <c r="C368" s="12" t="s">
        <v>1431</v>
      </c>
      <c r="D368" s="12" t="s">
        <v>1348</v>
      </c>
      <c r="E368" s="12" t="s">
        <v>1485</v>
      </c>
      <c r="F368" s="12" t="s">
        <v>1981</v>
      </c>
      <c r="G368" s="12" t="s">
        <v>1755</v>
      </c>
      <c r="H368" s="12" t="s">
        <v>1351</v>
      </c>
      <c r="I368" s="12" t="s">
        <v>1982</v>
      </c>
      <c r="J368" s="19">
        <v>5</v>
      </c>
      <c r="K368" s="12">
        <v>2023.03</v>
      </c>
      <c r="L368" s="12">
        <v>2023.11</v>
      </c>
      <c r="M368" s="12" t="s">
        <v>1956</v>
      </c>
      <c r="N368" s="12">
        <v>300</v>
      </c>
      <c r="O368" s="12">
        <v>129</v>
      </c>
      <c r="P368" s="20" t="s">
        <v>1356</v>
      </c>
      <c r="Q368" s="12"/>
      <c r="R368" s="12"/>
      <c r="S368" s="12"/>
      <c r="T368" s="12"/>
      <c r="U368" s="12"/>
      <c r="V368" s="12">
        <v>5</v>
      </c>
      <c r="W368" s="12"/>
      <c r="X368" s="12"/>
      <c r="Y368" s="11">
        <v>5</v>
      </c>
      <c r="Z368" s="11">
        <v>0</v>
      </c>
      <c r="AA368" s="11">
        <v>5</v>
      </c>
      <c r="AB368" s="37"/>
      <c r="AC368" s="38">
        <v>1</v>
      </c>
      <c r="AD368" s="12"/>
      <c r="AE368" s="39"/>
      <c r="AF368" s="39"/>
      <c r="AG368" s="39" t="s">
        <v>1339</v>
      </c>
      <c r="AH368" s="39">
        <v>5</v>
      </c>
      <c r="AI368" s="39">
        <v>5</v>
      </c>
      <c r="AJ368" s="39">
        <v>0</v>
      </c>
      <c r="AK368" s="39"/>
      <c r="AL368" s="39"/>
      <c r="AM368" s="39"/>
      <c r="AN368" s="39"/>
    </row>
    <row r="369" s="1" customFormat="1" ht="28.05" customHeight="1" spans="1:40">
      <c r="A369" s="11">
        <v>363</v>
      </c>
      <c r="B369" s="12"/>
      <c r="C369" s="12" t="s">
        <v>1422</v>
      </c>
      <c r="D369" s="12" t="s">
        <v>1348</v>
      </c>
      <c r="E369" s="12" t="s">
        <v>1556</v>
      </c>
      <c r="F369" s="12" t="s">
        <v>1556</v>
      </c>
      <c r="G369" s="12" t="s">
        <v>1556</v>
      </c>
      <c r="H369" s="12" t="s">
        <v>1351</v>
      </c>
      <c r="I369" s="12" t="s">
        <v>1983</v>
      </c>
      <c r="J369" s="19">
        <v>71</v>
      </c>
      <c r="K369" s="12">
        <v>2023.03</v>
      </c>
      <c r="L369" s="12">
        <v>2023.11</v>
      </c>
      <c r="M369" s="12" t="s">
        <v>1984</v>
      </c>
      <c r="N369" s="12">
        <v>5000</v>
      </c>
      <c r="O369" s="12">
        <v>5000</v>
      </c>
      <c r="P369" s="20" t="s">
        <v>1356</v>
      </c>
      <c r="Q369" s="12"/>
      <c r="R369" s="12"/>
      <c r="S369" s="12"/>
      <c r="T369" s="12"/>
      <c r="U369" s="12">
        <v>71</v>
      </c>
      <c r="V369" s="12"/>
      <c r="W369" s="12"/>
      <c r="X369" s="12"/>
      <c r="Y369" s="11">
        <v>71</v>
      </c>
      <c r="Z369" s="11">
        <v>0</v>
      </c>
      <c r="AA369" s="11">
        <v>71</v>
      </c>
      <c r="AB369" s="37"/>
      <c r="AC369" s="38">
        <v>1</v>
      </c>
      <c r="AD369" s="12"/>
      <c r="AE369" s="39"/>
      <c r="AF369" s="39"/>
      <c r="AG369" s="39" t="s">
        <v>1339</v>
      </c>
      <c r="AH369" s="39">
        <v>71</v>
      </c>
      <c r="AI369" s="39">
        <v>71</v>
      </c>
      <c r="AJ369" s="39">
        <v>0</v>
      </c>
      <c r="AK369" s="39"/>
      <c r="AL369" s="39"/>
      <c r="AM369" s="39"/>
      <c r="AN369" s="39"/>
    </row>
    <row r="370" s="1" customFormat="1" ht="28.05" customHeight="1" spans="1:40">
      <c r="A370" s="11">
        <v>364</v>
      </c>
      <c r="B370" s="12"/>
      <c r="C370" s="12" t="s">
        <v>1418</v>
      </c>
      <c r="D370" s="12" t="s">
        <v>1348</v>
      </c>
      <c r="E370" s="12" t="s">
        <v>1485</v>
      </c>
      <c r="F370" s="12" t="s">
        <v>1985</v>
      </c>
      <c r="G370" s="12" t="s">
        <v>1985</v>
      </c>
      <c r="H370" s="12" t="s">
        <v>1368</v>
      </c>
      <c r="I370" s="12" t="s">
        <v>1986</v>
      </c>
      <c r="J370" s="19">
        <v>12.02</v>
      </c>
      <c r="K370" s="12">
        <v>2023.03</v>
      </c>
      <c r="L370" s="12">
        <v>2023.11</v>
      </c>
      <c r="M370" s="12" t="s">
        <v>1987</v>
      </c>
      <c r="N370" s="12">
        <v>500</v>
      </c>
      <c r="O370" s="12">
        <v>236</v>
      </c>
      <c r="P370" s="20" t="s">
        <v>1356</v>
      </c>
      <c r="Q370" s="12">
        <v>12.02</v>
      </c>
      <c r="R370" s="12"/>
      <c r="S370" s="12"/>
      <c r="T370" s="12"/>
      <c r="U370" s="12"/>
      <c r="V370" s="12"/>
      <c r="W370" s="12"/>
      <c r="X370" s="12"/>
      <c r="Y370" s="11">
        <v>12.02</v>
      </c>
      <c r="Z370" s="11">
        <v>12.02</v>
      </c>
      <c r="AA370" s="11">
        <v>0</v>
      </c>
      <c r="AB370" s="37">
        <v>1</v>
      </c>
      <c r="AC370" s="38"/>
      <c r="AD370" s="12"/>
      <c r="AE370" s="39"/>
      <c r="AF370" s="39"/>
      <c r="AG370" s="39" t="s">
        <v>1339</v>
      </c>
      <c r="AH370" s="39">
        <v>12.02</v>
      </c>
      <c r="AI370" s="39">
        <v>12.02</v>
      </c>
      <c r="AJ370" s="39">
        <v>0</v>
      </c>
      <c r="AK370" s="39"/>
      <c r="AL370" s="39"/>
      <c r="AM370" s="39"/>
      <c r="AN370" s="39"/>
    </row>
    <row r="371" s="1" customFormat="1" ht="28.05" customHeight="1" spans="1:40">
      <c r="A371" s="11">
        <v>365</v>
      </c>
      <c r="B371" s="12"/>
      <c r="C371" s="12" t="s">
        <v>1372</v>
      </c>
      <c r="D371" s="12" t="s">
        <v>1348</v>
      </c>
      <c r="E371" s="12" t="s">
        <v>1485</v>
      </c>
      <c r="F371" s="12" t="s">
        <v>1985</v>
      </c>
      <c r="G371" s="12" t="s">
        <v>1985</v>
      </c>
      <c r="H371" s="12" t="s">
        <v>1368</v>
      </c>
      <c r="I371" s="12" t="s">
        <v>1988</v>
      </c>
      <c r="J371" s="19">
        <v>39.75</v>
      </c>
      <c r="K371" s="12">
        <v>2023.03</v>
      </c>
      <c r="L371" s="12">
        <v>2023.11</v>
      </c>
      <c r="M371" s="12" t="s">
        <v>1989</v>
      </c>
      <c r="N371" s="12">
        <v>400</v>
      </c>
      <c r="O371" s="12">
        <v>128</v>
      </c>
      <c r="P371" s="20" t="s">
        <v>1356</v>
      </c>
      <c r="Q371" s="12">
        <v>39.75</v>
      </c>
      <c r="R371" s="12"/>
      <c r="S371" s="12"/>
      <c r="T371" s="12"/>
      <c r="U371" s="12"/>
      <c r="V371" s="12"/>
      <c r="W371" s="12"/>
      <c r="X371" s="12"/>
      <c r="Y371" s="11">
        <v>39.75</v>
      </c>
      <c r="Z371" s="11">
        <v>39.75</v>
      </c>
      <c r="AA371" s="11">
        <v>0</v>
      </c>
      <c r="AB371" s="37">
        <v>1</v>
      </c>
      <c r="AC371" s="38"/>
      <c r="AD371" s="12"/>
      <c r="AE371" s="39"/>
      <c r="AF371" s="39"/>
      <c r="AG371" s="39" t="s">
        <v>1339</v>
      </c>
      <c r="AH371" s="39">
        <v>39.75</v>
      </c>
      <c r="AI371" s="39">
        <v>39.75</v>
      </c>
      <c r="AJ371" s="39">
        <v>0</v>
      </c>
      <c r="AK371" s="39"/>
      <c r="AL371" s="39"/>
      <c r="AM371" s="39"/>
      <c r="AN371" s="39"/>
    </row>
    <row r="372" s="1" customFormat="1" ht="28.05" customHeight="1" spans="1:40">
      <c r="A372" s="11">
        <v>366</v>
      </c>
      <c r="B372" s="12"/>
      <c r="C372" s="12" t="s">
        <v>1389</v>
      </c>
      <c r="D372" s="12" t="s">
        <v>1348</v>
      </c>
      <c r="E372" s="12" t="s">
        <v>1493</v>
      </c>
      <c r="F372" s="12" t="s">
        <v>1514</v>
      </c>
      <c r="G372" s="12" t="s">
        <v>1514</v>
      </c>
      <c r="H372" s="12" t="s">
        <v>1368</v>
      </c>
      <c r="I372" s="12" t="s">
        <v>1990</v>
      </c>
      <c r="J372" s="19">
        <v>16.4405</v>
      </c>
      <c r="K372" s="12">
        <v>2023.03</v>
      </c>
      <c r="L372" s="12">
        <v>2023.11</v>
      </c>
      <c r="M372" s="12" t="s">
        <v>1660</v>
      </c>
      <c r="N372" s="12">
        <v>400</v>
      </c>
      <c r="O372" s="12">
        <v>330</v>
      </c>
      <c r="P372" s="20" t="s">
        <v>1356</v>
      </c>
      <c r="Q372" s="12">
        <v>16.4405</v>
      </c>
      <c r="R372" s="12"/>
      <c r="S372" s="12"/>
      <c r="T372" s="12"/>
      <c r="U372" s="12"/>
      <c r="V372" s="12"/>
      <c r="W372" s="12"/>
      <c r="X372" s="12"/>
      <c r="Y372" s="11">
        <v>16.4405</v>
      </c>
      <c r="Z372" s="11">
        <v>16.4405</v>
      </c>
      <c r="AA372" s="11">
        <v>0</v>
      </c>
      <c r="AB372" s="37">
        <v>1</v>
      </c>
      <c r="AC372" s="38"/>
      <c r="AD372" s="12"/>
      <c r="AE372" s="39"/>
      <c r="AF372" s="39"/>
      <c r="AG372" s="39" t="s">
        <v>1339</v>
      </c>
      <c r="AH372" s="39">
        <v>16.4405</v>
      </c>
      <c r="AI372" s="39">
        <v>16.4405</v>
      </c>
      <c r="AJ372" s="39">
        <v>0</v>
      </c>
      <c r="AK372" s="39"/>
      <c r="AL372" s="39"/>
      <c r="AM372" s="39"/>
      <c r="AN372" s="39"/>
    </row>
    <row r="373" s="1" customFormat="1" ht="28.05" customHeight="1" spans="1:40">
      <c r="A373" s="11">
        <v>367</v>
      </c>
      <c r="B373" s="12"/>
      <c r="C373" s="12" t="s">
        <v>1991</v>
      </c>
      <c r="D373" s="12" t="s">
        <v>1348</v>
      </c>
      <c r="E373" s="12" t="s">
        <v>1992</v>
      </c>
      <c r="F373" s="12" t="s">
        <v>1992</v>
      </c>
      <c r="G373" s="12" t="s">
        <v>1992</v>
      </c>
      <c r="H373" s="12" t="s">
        <v>1993</v>
      </c>
      <c r="I373" s="12" t="s">
        <v>1994</v>
      </c>
      <c r="J373" s="19">
        <v>368.20975</v>
      </c>
      <c r="K373" s="12">
        <v>2023.03</v>
      </c>
      <c r="L373" s="12">
        <v>2023.11</v>
      </c>
      <c r="M373" s="12" t="s">
        <v>1995</v>
      </c>
      <c r="N373" s="12">
        <v>600</v>
      </c>
      <c r="O373" s="12">
        <v>600</v>
      </c>
      <c r="P373" s="20" t="s">
        <v>1356</v>
      </c>
      <c r="Q373" s="12">
        <v>368.20975</v>
      </c>
      <c r="R373" s="12"/>
      <c r="S373" s="12"/>
      <c r="T373" s="12"/>
      <c r="U373" s="12"/>
      <c r="V373" s="12"/>
      <c r="W373" s="12"/>
      <c r="X373" s="12"/>
      <c r="Y373" s="11">
        <v>368.20975</v>
      </c>
      <c r="Z373" s="11">
        <v>368.20975</v>
      </c>
      <c r="AA373" s="11">
        <v>0</v>
      </c>
      <c r="AB373" s="37">
        <v>1</v>
      </c>
      <c r="AC373" s="38"/>
      <c r="AD373" s="12"/>
      <c r="AE373" s="39"/>
      <c r="AF373" s="39"/>
      <c r="AG373" s="39" t="s">
        <v>1339</v>
      </c>
      <c r="AH373" s="39">
        <v>368.20975</v>
      </c>
      <c r="AI373" s="39">
        <v>368.20975</v>
      </c>
      <c r="AJ373" s="39">
        <v>0</v>
      </c>
      <c r="AK373" s="39"/>
      <c r="AL373" s="39"/>
      <c r="AM373" s="39"/>
      <c r="AN373" s="39"/>
    </row>
    <row r="374" s="1" customFormat="1" ht="28.05" customHeight="1" spans="1:40">
      <c r="A374" s="11">
        <v>368</v>
      </c>
      <c r="B374" s="12"/>
      <c r="C374" s="12" t="s">
        <v>1372</v>
      </c>
      <c r="D374" s="12" t="s">
        <v>1348</v>
      </c>
      <c r="E374" s="12" t="s">
        <v>1598</v>
      </c>
      <c r="F374" s="12" t="s">
        <v>1598</v>
      </c>
      <c r="G374" s="12" t="s">
        <v>1598</v>
      </c>
      <c r="H374" s="12" t="s">
        <v>1368</v>
      </c>
      <c r="I374" s="12" t="s">
        <v>1996</v>
      </c>
      <c r="J374" s="19">
        <v>58.5</v>
      </c>
      <c r="K374" s="12">
        <v>2023.03</v>
      </c>
      <c r="L374" s="12">
        <v>2023.11</v>
      </c>
      <c r="M374" s="12" t="s">
        <v>1997</v>
      </c>
      <c r="N374" s="12">
        <v>500</v>
      </c>
      <c r="O374" s="12">
        <v>118</v>
      </c>
      <c r="P374" s="20" t="s">
        <v>1356</v>
      </c>
      <c r="Q374" s="12">
        <v>58.5</v>
      </c>
      <c r="R374" s="12"/>
      <c r="S374" s="12"/>
      <c r="T374" s="12"/>
      <c r="U374" s="12"/>
      <c r="V374" s="12"/>
      <c r="W374" s="12"/>
      <c r="X374" s="12"/>
      <c r="Y374" s="11">
        <v>58.5</v>
      </c>
      <c r="Z374" s="11">
        <v>58.5</v>
      </c>
      <c r="AA374" s="11">
        <v>0</v>
      </c>
      <c r="AB374" s="37">
        <v>1</v>
      </c>
      <c r="AC374" s="38"/>
      <c r="AD374" s="12"/>
      <c r="AE374" s="39"/>
      <c r="AF374" s="39"/>
      <c r="AG374" s="39" t="s">
        <v>1339</v>
      </c>
      <c r="AH374" s="39">
        <v>58.5</v>
      </c>
      <c r="AI374" s="39">
        <v>58.5</v>
      </c>
      <c r="AJ374" s="39">
        <v>0</v>
      </c>
      <c r="AK374" s="39"/>
      <c r="AL374" s="39"/>
      <c r="AM374" s="39"/>
      <c r="AN374" s="39"/>
    </row>
    <row r="375" s="1" customFormat="1" ht="28.05" customHeight="1" spans="1:40">
      <c r="A375" s="11">
        <v>369</v>
      </c>
      <c r="B375" s="12"/>
      <c r="C375" s="12" t="s">
        <v>1418</v>
      </c>
      <c r="D375" s="12" t="s">
        <v>1348</v>
      </c>
      <c r="E375" s="12" t="s">
        <v>1394</v>
      </c>
      <c r="F375" s="12" t="s">
        <v>1998</v>
      </c>
      <c r="G375" s="12" t="s">
        <v>1998</v>
      </c>
      <c r="H375" s="12" t="s">
        <v>1368</v>
      </c>
      <c r="I375" s="12" t="s">
        <v>1999</v>
      </c>
      <c r="J375" s="19">
        <v>57.95</v>
      </c>
      <c r="K375" s="12">
        <v>2023.03</v>
      </c>
      <c r="L375" s="12">
        <v>2023.11</v>
      </c>
      <c r="M375" s="12" t="s">
        <v>2000</v>
      </c>
      <c r="N375" s="12">
        <v>800</v>
      </c>
      <c r="O375" s="12">
        <v>126</v>
      </c>
      <c r="P375" s="20" t="s">
        <v>1356</v>
      </c>
      <c r="Q375" s="12">
        <v>57.95</v>
      </c>
      <c r="R375" s="12"/>
      <c r="S375" s="12"/>
      <c r="T375" s="12"/>
      <c r="U375" s="12"/>
      <c r="V375" s="12"/>
      <c r="W375" s="12"/>
      <c r="X375" s="12"/>
      <c r="Y375" s="11">
        <v>57.95</v>
      </c>
      <c r="Z375" s="11">
        <v>57.95</v>
      </c>
      <c r="AA375" s="11">
        <v>0</v>
      </c>
      <c r="AB375" s="37">
        <v>1</v>
      </c>
      <c r="AC375" s="38"/>
      <c r="AD375" s="12"/>
      <c r="AE375" s="39"/>
      <c r="AF375" s="39"/>
      <c r="AG375" s="39" t="s">
        <v>1339</v>
      </c>
      <c r="AH375" s="39">
        <v>57.95</v>
      </c>
      <c r="AI375" s="39">
        <v>57.95</v>
      </c>
      <c r="AJ375" s="39">
        <v>0</v>
      </c>
      <c r="AK375" s="39"/>
      <c r="AL375" s="39"/>
      <c r="AM375" s="39"/>
      <c r="AN375" s="39"/>
    </row>
    <row r="376" s="1" customFormat="1" ht="28.05" customHeight="1" spans="1:40">
      <c r="A376" s="11">
        <v>370</v>
      </c>
      <c r="B376" s="12"/>
      <c r="C376" s="12" t="s">
        <v>1422</v>
      </c>
      <c r="D376" s="12" t="s">
        <v>1348</v>
      </c>
      <c r="E376" s="12" t="s">
        <v>1556</v>
      </c>
      <c r="F376" s="12" t="s">
        <v>1556</v>
      </c>
      <c r="G376" s="12" t="s">
        <v>1556</v>
      </c>
      <c r="H376" s="12" t="s">
        <v>1368</v>
      </c>
      <c r="I376" s="12" t="s">
        <v>1983</v>
      </c>
      <c r="J376" s="19">
        <v>166.15</v>
      </c>
      <c r="K376" s="12">
        <v>2023.03</v>
      </c>
      <c r="L376" s="12">
        <v>2023.11</v>
      </c>
      <c r="M376" s="12" t="s">
        <v>1984</v>
      </c>
      <c r="N376" s="12">
        <v>500</v>
      </c>
      <c r="O376" s="12">
        <v>185</v>
      </c>
      <c r="P376" s="20" t="s">
        <v>1356</v>
      </c>
      <c r="Q376" s="12">
        <v>166.15</v>
      </c>
      <c r="R376" s="12"/>
      <c r="S376" s="12"/>
      <c r="T376" s="12"/>
      <c r="U376" s="12"/>
      <c r="V376" s="12"/>
      <c r="W376" s="12"/>
      <c r="X376" s="12"/>
      <c r="Y376" s="11">
        <v>166.15</v>
      </c>
      <c r="Z376" s="11">
        <v>166.15</v>
      </c>
      <c r="AA376" s="11">
        <v>0</v>
      </c>
      <c r="AB376" s="37">
        <v>1</v>
      </c>
      <c r="AC376" s="38"/>
      <c r="AD376" s="12"/>
      <c r="AE376" s="39"/>
      <c r="AF376" s="39"/>
      <c r="AG376" s="39" t="s">
        <v>1339</v>
      </c>
      <c r="AH376" s="39">
        <v>166.15</v>
      </c>
      <c r="AI376" s="39">
        <v>166.15</v>
      </c>
      <c r="AJ376" s="39">
        <v>0</v>
      </c>
      <c r="AK376" s="39"/>
      <c r="AL376" s="39"/>
      <c r="AM376" s="39"/>
      <c r="AN376" s="39"/>
    </row>
    <row r="377" s="1" customFormat="1" ht="28.05" customHeight="1" spans="1:40">
      <c r="A377" s="11">
        <v>371</v>
      </c>
      <c r="B377" s="12"/>
      <c r="C377" s="12" t="s">
        <v>1422</v>
      </c>
      <c r="D377" s="12" t="s">
        <v>1348</v>
      </c>
      <c r="E377" s="12" t="s">
        <v>1556</v>
      </c>
      <c r="F377" s="12" t="s">
        <v>1556</v>
      </c>
      <c r="G377" s="12" t="s">
        <v>1556</v>
      </c>
      <c r="H377" s="12" t="s">
        <v>1351</v>
      </c>
      <c r="I377" s="12" t="s">
        <v>1983</v>
      </c>
      <c r="J377" s="19">
        <v>192</v>
      </c>
      <c r="K377" s="12">
        <v>2023.03</v>
      </c>
      <c r="L377" s="12">
        <v>2023.11</v>
      </c>
      <c r="M377" s="12" t="s">
        <v>1984</v>
      </c>
      <c r="N377" s="12">
        <v>400</v>
      </c>
      <c r="O377" s="12">
        <v>225</v>
      </c>
      <c r="P377" s="20" t="s">
        <v>1356</v>
      </c>
      <c r="Q377" s="12"/>
      <c r="R377" s="12"/>
      <c r="S377" s="12"/>
      <c r="T377" s="12"/>
      <c r="U377" s="12">
        <v>192</v>
      </c>
      <c r="V377" s="12"/>
      <c r="W377" s="12"/>
      <c r="X377" s="12"/>
      <c r="Y377" s="11">
        <v>192</v>
      </c>
      <c r="Z377" s="11">
        <v>0</v>
      </c>
      <c r="AA377" s="11">
        <v>192</v>
      </c>
      <c r="AB377" s="37"/>
      <c r="AC377" s="38">
        <v>1</v>
      </c>
      <c r="AD377" s="12"/>
      <c r="AE377" s="39"/>
      <c r="AF377" s="39"/>
      <c r="AG377" s="39" t="s">
        <v>1339</v>
      </c>
      <c r="AH377" s="39">
        <v>192</v>
      </c>
      <c r="AI377" s="39">
        <v>192</v>
      </c>
      <c r="AJ377" s="39">
        <v>0</v>
      </c>
      <c r="AK377" s="39"/>
      <c r="AL377" s="39"/>
      <c r="AM377" s="39"/>
      <c r="AN377" s="39"/>
    </row>
    <row r="378" s="1" customFormat="1" ht="28.05" customHeight="1" spans="1:40">
      <c r="A378" s="11">
        <v>372</v>
      </c>
      <c r="B378" s="12"/>
      <c r="C378" s="12" t="s">
        <v>1422</v>
      </c>
      <c r="D378" s="12" t="s">
        <v>1348</v>
      </c>
      <c r="E378" s="12" t="s">
        <v>1556</v>
      </c>
      <c r="F378" s="12" t="s">
        <v>1556</v>
      </c>
      <c r="G378" s="12" t="s">
        <v>1556</v>
      </c>
      <c r="H378" s="12" t="s">
        <v>1351</v>
      </c>
      <c r="I378" s="12" t="s">
        <v>1983</v>
      </c>
      <c r="J378" s="19">
        <v>214</v>
      </c>
      <c r="K378" s="12">
        <v>2023.03</v>
      </c>
      <c r="L378" s="12">
        <v>2023.11</v>
      </c>
      <c r="M378" s="12" t="s">
        <v>1984</v>
      </c>
      <c r="N378" s="12">
        <v>300</v>
      </c>
      <c r="O378" s="12">
        <v>123</v>
      </c>
      <c r="P378" s="20" t="s">
        <v>1356</v>
      </c>
      <c r="Q378" s="12"/>
      <c r="R378" s="12"/>
      <c r="S378" s="12"/>
      <c r="T378" s="12"/>
      <c r="U378" s="12"/>
      <c r="V378" s="12">
        <v>214</v>
      </c>
      <c r="W378" s="12"/>
      <c r="X378" s="12"/>
      <c r="Y378" s="11">
        <v>214</v>
      </c>
      <c r="Z378" s="11"/>
      <c r="AA378" s="11">
        <v>0</v>
      </c>
      <c r="AB378" s="37"/>
      <c r="AC378" s="38">
        <v>0</v>
      </c>
      <c r="AD378" s="12"/>
      <c r="AE378" s="39"/>
      <c r="AF378" s="39"/>
      <c r="AG378" s="39" t="s">
        <v>1339</v>
      </c>
      <c r="AH378" s="39">
        <v>214</v>
      </c>
      <c r="AI378" s="39">
        <v>0</v>
      </c>
      <c r="AJ378" s="39">
        <v>214</v>
      </c>
      <c r="AK378" s="39" t="s">
        <v>1974</v>
      </c>
      <c r="AL378" s="39"/>
      <c r="AM378" s="39"/>
      <c r="AN378" s="39"/>
    </row>
    <row r="379" s="1" customFormat="1" ht="28.05" customHeight="1" spans="1:40">
      <c r="A379" s="11">
        <v>373</v>
      </c>
      <c r="B379" s="12"/>
      <c r="C379" s="12" t="s">
        <v>1525</v>
      </c>
      <c r="D379" s="12" t="s">
        <v>1348</v>
      </c>
      <c r="E379" s="12" t="s">
        <v>1528</v>
      </c>
      <c r="F379" s="12" t="s">
        <v>2001</v>
      </c>
      <c r="G379" s="12" t="s">
        <v>2001</v>
      </c>
      <c r="H379" s="12" t="s">
        <v>1351</v>
      </c>
      <c r="I379" s="12" t="s">
        <v>2002</v>
      </c>
      <c r="J379" s="19">
        <v>58.94</v>
      </c>
      <c r="K379" s="12">
        <v>2023.03</v>
      </c>
      <c r="L379" s="12">
        <v>2023.11</v>
      </c>
      <c r="M379" s="12" t="s">
        <v>1542</v>
      </c>
      <c r="N379" s="12">
        <v>200</v>
      </c>
      <c r="O379" s="12">
        <v>56</v>
      </c>
      <c r="P379" s="20" t="s">
        <v>1356</v>
      </c>
      <c r="Q379" s="12"/>
      <c r="R379" s="12"/>
      <c r="S379" s="12"/>
      <c r="T379" s="12"/>
      <c r="U379" s="12">
        <v>58.94</v>
      </c>
      <c r="V379" s="12"/>
      <c r="W379" s="12"/>
      <c r="X379" s="12"/>
      <c r="Y379" s="11">
        <v>58.94</v>
      </c>
      <c r="Z379" s="11">
        <v>0</v>
      </c>
      <c r="AA379" s="11">
        <v>58.94</v>
      </c>
      <c r="AB379" s="37"/>
      <c r="AC379" s="38">
        <v>1</v>
      </c>
      <c r="AD379" s="12"/>
      <c r="AE379" s="39"/>
      <c r="AF379" s="39"/>
      <c r="AG379" s="39" t="s">
        <v>1339</v>
      </c>
      <c r="AH379" s="39">
        <v>58.94</v>
      </c>
      <c r="AI379" s="39">
        <v>58.94</v>
      </c>
      <c r="AJ379" s="39">
        <v>0</v>
      </c>
      <c r="AK379" s="39"/>
      <c r="AL379" s="39"/>
      <c r="AM379" s="39"/>
      <c r="AN379" s="39"/>
    </row>
    <row r="380" s="1" customFormat="1" ht="28.05" customHeight="1" spans="1:40">
      <c r="A380" s="11">
        <v>374</v>
      </c>
      <c r="B380" s="12"/>
      <c r="C380" s="12" t="s">
        <v>1436</v>
      </c>
      <c r="D380" s="12" t="s">
        <v>1348</v>
      </c>
      <c r="E380" s="12" t="s">
        <v>1528</v>
      </c>
      <c r="F380" s="12" t="s">
        <v>1532</v>
      </c>
      <c r="G380" s="12" t="s">
        <v>1532</v>
      </c>
      <c r="H380" s="12" t="s">
        <v>1351</v>
      </c>
      <c r="I380" s="12" t="s">
        <v>2003</v>
      </c>
      <c r="J380" s="19">
        <v>50</v>
      </c>
      <c r="K380" s="12">
        <v>2023.03</v>
      </c>
      <c r="L380" s="12">
        <v>2023.11</v>
      </c>
      <c r="M380" s="12" t="s">
        <v>1524</v>
      </c>
      <c r="N380" s="12">
        <v>400</v>
      </c>
      <c r="O380" s="12">
        <v>135</v>
      </c>
      <c r="P380" s="20" t="s">
        <v>1356</v>
      </c>
      <c r="Q380" s="12"/>
      <c r="R380" s="12"/>
      <c r="S380" s="12"/>
      <c r="T380" s="12"/>
      <c r="U380" s="12">
        <v>50</v>
      </c>
      <c r="V380" s="12"/>
      <c r="W380" s="12"/>
      <c r="X380" s="12"/>
      <c r="Y380" s="11">
        <v>50</v>
      </c>
      <c r="Z380" s="11">
        <v>0</v>
      </c>
      <c r="AA380" s="11">
        <v>50</v>
      </c>
      <c r="AB380" s="37"/>
      <c r="AC380" s="38">
        <v>1</v>
      </c>
      <c r="AD380" s="12"/>
      <c r="AE380" s="39"/>
      <c r="AF380" s="39"/>
      <c r="AG380" s="39" t="s">
        <v>1339</v>
      </c>
      <c r="AH380" s="39">
        <v>50</v>
      </c>
      <c r="AI380" s="39">
        <v>50</v>
      </c>
      <c r="AJ380" s="39">
        <v>0</v>
      </c>
      <c r="AK380" s="39"/>
      <c r="AL380" s="39"/>
      <c r="AM380" s="39"/>
      <c r="AN380" s="39"/>
    </row>
    <row r="381" s="1" customFormat="1" ht="28.05" customHeight="1" spans="1:40">
      <c r="A381" s="11">
        <v>375</v>
      </c>
      <c r="B381" s="12"/>
      <c r="C381" s="12" t="s">
        <v>1436</v>
      </c>
      <c r="D381" s="12" t="s">
        <v>1348</v>
      </c>
      <c r="E381" s="12" t="s">
        <v>1485</v>
      </c>
      <c r="F381" s="12" t="s">
        <v>2004</v>
      </c>
      <c r="G381" s="12" t="s">
        <v>2004</v>
      </c>
      <c r="H381" s="12" t="s">
        <v>1351</v>
      </c>
      <c r="I381" s="12" t="s">
        <v>2005</v>
      </c>
      <c r="J381" s="19">
        <v>29.3</v>
      </c>
      <c r="K381" s="12">
        <v>2023.03</v>
      </c>
      <c r="L381" s="12">
        <v>2023.11</v>
      </c>
      <c r="M381" s="12" t="s">
        <v>1542</v>
      </c>
      <c r="N381" s="12">
        <v>500</v>
      </c>
      <c r="O381" s="12">
        <v>225</v>
      </c>
      <c r="P381" s="20" t="s">
        <v>1356</v>
      </c>
      <c r="Q381" s="12"/>
      <c r="R381" s="12"/>
      <c r="S381" s="12"/>
      <c r="T381" s="12"/>
      <c r="U381" s="12">
        <v>29.3</v>
      </c>
      <c r="V381" s="12"/>
      <c r="W381" s="12"/>
      <c r="X381" s="12"/>
      <c r="Y381" s="11">
        <v>29.3</v>
      </c>
      <c r="Z381" s="11">
        <v>0</v>
      </c>
      <c r="AA381" s="11">
        <v>29.3</v>
      </c>
      <c r="AB381" s="37"/>
      <c r="AC381" s="38">
        <v>1</v>
      </c>
      <c r="AD381" s="12"/>
      <c r="AE381" s="39"/>
      <c r="AF381" s="39"/>
      <c r="AG381" s="39" t="s">
        <v>1339</v>
      </c>
      <c r="AH381" s="39">
        <v>29.3</v>
      </c>
      <c r="AI381" s="39">
        <v>29.3</v>
      </c>
      <c r="AJ381" s="39">
        <v>0</v>
      </c>
      <c r="AK381" s="39"/>
      <c r="AL381" s="39"/>
      <c r="AM381" s="39"/>
      <c r="AN381" s="39"/>
    </row>
    <row r="382" s="1" customFormat="1" ht="28.05" customHeight="1" spans="1:40">
      <c r="A382" s="11">
        <v>376</v>
      </c>
      <c r="B382" s="12"/>
      <c r="C382" s="12" t="s">
        <v>1431</v>
      </c>
      <c r="D382" s="12" t="s">
        <v>1348</v>
      </c>
      <c r="E382" s="12" t="s">
        <v>1407</v>
      </c>
      <c r="F382" s="12" t="s">
        <v>1649</v>
      </c>
      <c r="G382" s="12" t="s">
        <v>1649</v>
      </c>
      <c r="H382" s="12" t="s">
        <v>1351</v>
      </c>
      <c r="I382" s="12" t="s">
        <v>2006</v>
      </c>
      <c r="J382" s="19">
        <v>21</v>
      </c>
      <c r="K382" s="12">
        <v>2023.03</v>
      </c>
      <c r="L382" s="12">
        <v>2023.11</v>
      </c>
      <c r="M382" s="12" t="s">
        <v>2007</v>
      </c>
      <c r="N382" s="12">
        <v>500</v>
      </c>
      <c r="O382" s="12">
        <v>125</v>
      </c>
      <c r="P382" s="20" t="s">
        <v>1356</v>
      </c>
      <c r="Q382" s="12"/>
      <c r="R382" s="12"/>
      <c r="S382" s="12"/>
      <c r="T382" s="12"/>
      <c r="U382" s="12">
        <v>21</v>
      </c>
      <c r="V382" s="12"/>
      <c r="W382" s="12"/>
      <c r="X382" s="12"/>
      <c r="Y382" s="11">
        <v>21</v>
      </c>
      <c r="Z382" s="11">
        <v>0</v>
      </c>
      <c r="AA382" s="11">
        <v>21</v>
      </c>
      <c r="AB382" s="37"/>
      <c r="AC382" s="38">
        <v>1</v>
      </c>
      <c r="AD382" s="12"/>
      <c r="AE382" s="39"/>
      <c r="AF382" s="39"/>
      <c r="AG382" s="39" t="s">
        <v>1339</v>
      </c>
      <c r="AH382" s="39">
        <v>21</v>
      </c>
      <c r="AI382" s="39">
        <v>21</v>
      </c>
      <c r="AJ382" s="39">
        <v>0</v>
      </c>
      <c r="AK382" s="39"/>
      <c r="AL382" s="39"/>
      <c r="AM382" s="39"/>
      <c r="AN382" s="39"/>
    </row>
    <row r="383" s="1" customFormat="1" ht="28.05" customHeight="1" spans="1:40">
      <c r="A383" s="11">
        <v>377</v>
      </c>
      <c r="B383" s="12"/>
      <c r="C383" s="12" t="s">
        <v>1431</v>
      </c>
      <c r="D383" s="12" t="s">
        <v>1348</v>
      </c>
      <c r="E383" s="12" t="s">
        <v>1485</v>
      </c>
      <c r="F383" s="12" t="s">
        <v>2008</v>
      </c>
      <c r="G383" s="12" t="s">
        <v>2008</v>
      </c>
      <c r="H383" s="12" t="s">
        <v>1351</v>
      </c>
      <c r="I383" s="12" t="s">
        <v>2009</v>
      </c>
      <c r="J383" s="19">
        <v>6.75999999999999</v>
      </c>
      <c r="K383" s="12">
        <v>2023.03</v>
      </c>
      <c r="L383" s="12">
        <v>2023.11</v>
      </c>
      <c r="M383" s="12" t="s">
        <v>1631</v>
      </c>
      <c r="N383" s="12">
        <v>328</v>
      </c>
      <c r="O383" s="12">
        <v>88</v>
      </c>
      <c r="P383" s="20" t="s">
        <v>1356</v>
      </c>
      <c r="Q383" s="12"/>
      <c r="R383" s="12"/>
      <c r="S383" s="12"/>
      <c r="T383" s="12"/>
      <c r="U383" s="12">
        <v>6.75999999999999</v>
      </c>
      <c r="V383" s="12"/>
      <c r="W383" s="12"/>
      <c r="X383" s="12"/>
      <c r="Y383" s="11">
        <v>6.75999999999999</v>
      </c>
      <c r="Z383" s="11">
        <v>0</v>
      </c>
      <c r="AA383" s="11">
        <v>6.75999999999999</v>
      </c>
      <c r="AB383" s="37"/>
      <c r="AC383" s="38">
        <v>1</v>
      </c>
      <c r="AD383" s="12"/>
      <c r="AE383" s="39"/>
      <c r="AF383" s="39"/>
      <c r="AG383" s="39" t="s">
        <v>1339</v>
      </c>
      <c r="AH383" s="39">
        <v>6.75999999999999</v>
      </c>
      <c r="AI383" s="39">
        <v>6.75999999999999</v>
      </c>
      <c r="AJ383" s="39">
        <v>0</v>
      </c>
      <c r="AK383" s="39"/>
      <c r="AL383" s="39"/>
      <c r="AM383" s="39"/>
      <c r="AN383" s="39"/>
    </row>
    <row r="384" s="1" customFormat="1" ht="28.05" customHeight="1" spans="1:40">
      <c r="A384" s="11">
        <v>378</v>
      </c>
      <c r="B384" s="12"/>
      <c r="C384" s="12" t="s">
        <v>1422</v>
      </c>
      <c r="D384" s="12" t="s">
        <v>1348</v>
      </c>
      <c r="E384" s="12" t="s">
        <v>1556</v>
      </c>
      <c r="F384" s="12" t="s">
        <v>1556</v>
      </c>
      <c r="G384" s="12" t="s">
        <v>1556</v>
      </c>
      <c r="H384" s="12" t="s">
        <v>1351</v>
      </c>
      <c r="I384" s="12" t="s">
        <v>1983</v>
      </c>
      <c r="J384" s="19">
        <v>36.65</v>
      </c>
      <c r="K384" s="12">
        <v>2023.03</v>
      </c>
      <c r="L384" s="12">
        <v>2023.11</v>
      </c>
      <c r="M384" s="12" t="s">
        <v>1984</v>
      </c>
      <c r="N384" s="12">
        <v>450</v>
      </c>
      <c r="O384" s="12">
        <v>221</v>
      </c>
      <c r="P384" s="20" t="s">
        <v>1356</v>
      </c>
      <c r="Q384" s="12"/>
      <c r="R384" s="12"/>
      <c r="S384" s="12"/>
      <c r="T384" s="12"/>
      <c r="U384" s="12"/>
      <c r="V384" s="12"/>
      <c r="W384" s="12"/>
      <c r="X384" s="12">
        <v>36.65</v>
      </c>
      <c r="Y384" s="11">
        <v>36.65</v>
      </c>
      <c r="Z384" s="11">
        <v>0</v>
      </c>
      <c r="AA384" s="11">
        <v>36.65</v>
      </c>
      <c r="AB384" s="37"/>
      <c r="AC384" s="38">
        <v>1</v>
      </c>
      <c r="AD384" s="12"/>
      <c r="AE384" s="39"/>
      <c r="AF384" s="39"/>
      <c r="AG384" s="39" t="s">
        <v>1339</v>
      </c>
      <c r="AH384" s="39">
        <v>36.65</v>
      </c>
      <c r="AI384" s="39">
        <v>36.65</v>
      </c>
      <c r="AJ384" s="39">
        <v>0</v>
      </c>
      <c r="AK384" s="39"/>
      <c r="AL384" s="39"/>
      <c r="AM384" s="39"/>
      <c r="AN384" s="39"/>
    </row>
    <row r="385" s="1" customFormat="1" ht="28.05" customHeight="1" spans="1:40">
      <c r="A385" s="11">
        <v>379</v>
      </c>
      <c r="B385" s="12"/>
      <c r="C385" s="12" t="s">
        <v>1431</v>
      </c>
      <c r="D385" s="12" t="s">
        <v>1348</v>
      </c>
      <c r="E385" s="12" t="s">
        <v>1526</v>
      </c>
      <c r="F385" s="12" t="s">
        <v>2010</v>
      </c>
      <c r="G385" s="12" t="s">
        <v>2010</v>
      </c>
      <c r="H385" s="12" t="s">
        <v>1351</v>
      </c>
      <c r="I385" s="12" t="s">
        <v>2011</v>
      </c>
      <c r="J385" s="19">
        <v>7.89</v>
      </c>
      <c r="K385" s="12">
        <v>2023.03</v>
      </c>
      <c r="L385" s="12">
        <v>2023.11</v>
      </c>
      <c r="M385" s="12" t="s">
        <v>1631</v>
      </c>
      <c r="N385" s="12">
        <v>120</v>
      </c>
      <c r="O385" s="12">
        <v>60</v>
      </c>
      <c r="P385" s="20" t="s">
        <v>1356</v>
      </c>
      <c r="Q385" s="12"/>
      <c r="R385" s="12"/>
      <c r="S385" s="12"/>
      <c r="T385" s="12"/>
      <c r="U385" s="12"/>
      <c r="V385" s="12"/>
      <c r="W385" s="12"/>
      <c r="X385" s="12">
        <v>7.89</v>
      </c>
      <c r="Y385" s="11">
        <v>7.89</v>
      </c>
      <c r="Z385" s="11">
        <v>0</v>
      </c>
      <c r="AA385" s="11">
        <v>7.89</v>
      </c>
      <c r="AB385" s="37"/>
      <c r="AC385" s="38">
        <v>1</v>
      </c>
      <c r="AD385" s="12"/>
      <c r="AE385" s="39"/>
      <c r="AF385" s="39"/>
      <c r="AG385" s="39" t="s">
        <v>1339</v>
      </c>
      <c r="AH385" s="39">
        <v>7.89</v>
      </c>
      <c r="AI385" s="39">
        <v>7.89</v>
      </c>
      <c r="AJ385" s="39">
        <v>0</v>
      </c>
      <c r="AK385" s="39"/>
      <c r="AL385" s="39"/>
      <c r="AM385" s="39"/>
      <c r="AN385" s="39"/>
    </row>
    <row r="386" s="1" customFormat="1" ht="28.05" customHeight="1" spans="1:40">
      <c r="A386" s="11">
        <v>380</v>
      </c>
      <c r="B386" s="12"/>
      <c r="C386" s="12" t="s">
        <v>1431</v>
      </c>
      <c r="D386" s="12" t="s">
        <v>1348</v>
      </c>
      <c r="E386" s="12" t="s">
        <v>1485</v>
      </c>
      <c r="F386" s="12" t="s">
        <v>2008</v>
      </c>
      <c r="G386" s="12" t="s">
        <v>2008</v>
      </c>
      <c r="H386" s="12" t="s">
        <v>1351</v>
      </c>
      <c r="I386" s="12" t="s">
        <v>2009</v>
      </c>
      <c r="J386" s="19">
        <v>33.89</v>
      </c>
      <c r="K386" s="12">
        <v>2023.03</v>
      </c>
      <c r="L386" s="12">
        <v>2023.11</v>
      </c>
      <c r="M386" s="12" t="s">
        <v>1956</v>
      </c>
      <c r="N386" s="12">
        <v>500</v>
      </c>
      <c r="O386" s="12">
        <v>128</v>
      </c>
      <c r="P386" s="20" t="s">
        <v>1356</v>
      </c>
      <c r="Q386" s="12"/>
      <c r="R386" s="12"/>
      <c r="S386" s="12"/>
      <c r="T386" s="12"/>
      <c r="U386" s="12"/>
      <c r="V386" s="12">
        <v>33.89</v>
      </c>
      <c r="W386" s="12"/>
      <c r="X386" s="12"/>
      <c r="Y386" s="11">
        <v>33.89</v>
      </c>
      <c r="Z386" s="11">
        <v>0</v>
      </c>
      <c r="AA386" s="11">
        <v>33.89</v>
      </c>
      <c r="AB386" s="37"/>
      <c r="AC386" s="38">
        <v>1</v>
      </c>
      <c r="AD386" s="12"/>
      <c r="AE386" s="39"/>
      <c r="AF386" s="39"/>
      <c r="AG386" s="39" t="s">
        <v>1339</v>
      </c>
      <c r="AH386" s="39">
        <v>33.89</v>
      </c>
      <c r="AI386" s="39">
        <v>33.89</v>
      </c>
      <c r="AJ386" s="39">
        <v>0</v>
      </c>
      <c r="AK386" s="39"/>
      <c r="AL386" s="39"/>
      <c r="AM386" s="39"/>
      <c r="AN386" s="39"/>
    </row>
    <row r="387" s="1" customFormat="1" ht="28.05" customHeight="1" spans="1:40">
      <c r="A387" s="11">
        <v>381</v>
      </c>
      <c r="B387" s="12"/>
      <c r="C387" s="12" t="s">
        <v>1431</v>
      </c>
      <c r="D387" s="12" t="s">
        <v>1348</v>
      </c>
      <c r="E387" s="12" t="s">
        <v>1485</v>
      </c>
      <c r="F387" s="12" t="s">
        <v>2010</v>
      </c>
      <c r="G387" s="12" t="s">
        <v>2010</v>
      </c>
      <c r="H387" s="12" t="s">
        <v>1351</v>
      </c>
      <c r="I387" s="12" t="s">
        <v>2011</v>
      </c>
      <c r="J387" s="19">
        <v>12.01</v>
      </c>
      <c r="K387" s="12">
        <v>2023.03</v>
      </c>
      <c r="L387" s="12">
        <v>2023.11</v>
      </c>
      <c r="M387" s="12" t="s">
        <v>1631</v>
      </c>
      <c r="N387" s="12">
        <v>128</v>
      </c>
      <c r="O387" s="12">
        <v>71</v>
      </c>
      <c r="P387" s="20" t="s">
        <v>1356</v>
      </c>
      <c r="Q387" s="12"/>
      <c r="R387" s="12"/>
      <c r="S387" s="12"/>
      <c r="T387" s="12"/>
      <c r="U387" s="12"/>
      <c r="V387" s="12">
        <v>12.01</v>
      </c>
      <c r="W387" s="12"/>
      <c r="X387" s="12"/>
      <c r="Y387" s="11">
        <v>12.01</v>
      </c>
      <c r="Z387" s="11">
        <v>0</v>
      </c>
      <c r="AA387" s="11">
        <v>12.01</v>
      </c>
      <c r="AB387" s="37"/>
      <c r="AC387" s="38">
        <v>1</v>
      </c>
      <c r="AD387" s="12"/>
      <c r="AE387" s="39"/>
      <c r="AF387" s="39"/>
      <c r="AG387" s="39" t="s">
        <v>1339</v>
      </c>
      <c r="AH387" s="39">
        <v>12.01</v>
      </c>
      <c r="AI387" s="39">
        <v>12.01</v>
      </c>
      <c r="AJ387" s="39">
        <v>0</v>
      </c>
      <c r="AK387" s="39"/>
      <c r="AL387" s="39"/>
      <c r="AM387" s="39"/>
      <c r="AN387" s="39"/>
    </row>
    <row r="388" s="1" customFormat="1" ht="28.05" customHeight="1" spans="1:40">
      <c r="A388" s="11">
        <v>382</v>
      </c>
      <c r="B388" s="12" t="s">
        <v>2012</v>
      </c>
      <c r="C388" s="12" t="s">
        <v>1418</v>
      </c>
      <c r="D388" s="12" t="s">
        <v>1348</v>
      </c>
      <c r="E388" s="12" t="s">
        <v>1485</v>
      </c>
      <c r="F388" s="12" t="s">
        <v>1485</v>
      </c>
      <c r="G388" s="12" t="s">
        <v>1485</v>
      </c>
      <c r="H388" s="12" t="s">
        <v>1368</v>
      </c>
      <c r="I388" s="12" t="s">
        <v>2013</v>
      </c>
      <c r="J388" s="19">
        <v>230</v>
      </c>
      <c r="K388" s="12">
        <v>2023.6</v>
      </c>
      <c r="L388" s="12">
        <v>2023.11</v>
      </c>
      <c r="M388" s="12" t="s">
        <v>2014</v>
      </c>
      <c r="N388" s="12" t="s">
        <v>1520</v>
      </c>
      <c r="O388" s="12" t="s">
        <v>1521</v>
      </c>
      <c r="P388" s="20" t="s">
        <v>1356</v>
      </c>
      <c r="Q388" s="12"/>
      <c r="R388" s="12"/>
      <c r="S388" s="12"/>
      <c r="T388" s="12">
        <v>230</v>
      </c>
      <c r="U388" s="12"/>
      <c r="V388" s="12"/>
      <c r="W388" s="12"/>
      <c r="X388" s="12"/>
      <c r="Y388" s="11">
        <v>230</v>
      </c>
      <c r="Z388" s="11">
        <v>230</v>
      </c>
      <c r="AA388" s="11">
        <v>0</v>
      </c>
      <c r="AB388" s="37">
        <v>1</v>
      </c>
      <c r="AC388" s="38"/>
      <c r="AD388" s="12"/>
      <c r="AE388" s="39"/>
      <c r="AF388" s="39"/>
      <c r="AG388" s="39" t="s">
        <v>1339</v>
      </c>
      <c r="AH388" s="39">
        <v>230</v>
      </c>
      <c r="AI388" s="39">
        <v>230</v>
      </c>
      <c r="AJ388" s="39">
        <v>0</v>
      </c>
      <c r="AK388" s="39"/>
      <c r="AL388" s="39"/>
      <c r="AM388" s="39"/>
      <c r="AN388" s="39"/>
    </row>
    <row r="389" s="1" customFormat="1" ht="28.05" customHeight="1" spans="1:40">
      <c r="A389" s="11">
        <v>383</v>
      </c>
      <c r="B389" s="12" t="s">
        <v>2012</v>
      </c>
      <c r="C389" s="12" t="s">
        <v>1418</v>
      </c>
      <c r="D389" s="12" t="s">
        <v>1348</v>
      </c>
      <c r="E389" s="12" t="s">
        <v>1485</v>
      </c>
      <c r="F389" s="12" t="s">
        <v>1485</v>
      </c>
      <c r="G389" s="12" t="s">
        <v>1485</v>
      </c>
      <c r="H389" s="12" t="s">
        <v>1368</v>
      </c>
      <c r="I389" s="12" t="s">
        <v>2015</v>
      </c>
      <c r="J389" s="19">
        <v>62</v>
      </c>
      <c r="K389" s="12">
        <v>2023.6</v>
      </c>
      <c r="L389" s="12">
        <v>2023.11</v>
      </c>
      <c r="M389" s="12" t="s">
        <v>2014</v>
      </c>
      <c r="N389" s="12" t="s">
        <v>1382</v>
      </c>
      <c r="O389" s="12" t="s">
        <v>1383</v>
      </c>
      <c r="P389" s="20" t="s">
        <v>1356</v>
      </c>
      <c r="Q389" s="12"/>
      <c r="R389" s="12"/>
      <c r="S389" s="12"/>
      <c r="T389" s="12">
        <v>62</v>
      </c>
      <c r="U389" s="12"/>
      <c r="V389" s="12"/>
      <c r="W389" s="12"/>
      <c r="X389" s="12"/>
      <c r="Y389" s="11">
        <v>62</v>
      </c>
      <c r="Z389" s="11">
        <v>62</v>
      </c>
      <c r="AA389" s="11">
        <v>0</v>
      </c>
      <c r="AB389" s="37">
        <v>1</v>
      </c>
      <c r="AC389" s="38"/>
      <c r="AD389" s="12"/>
      <c r="AE389" s="39"/>
      <c r="AF389" s="39"/>
      <c r="AG389" s="39" t="s">
        <v>1339</v>
      </c>
      <c r="AH389" s="39">
        <v>62</v>
      </c>
      <c r="AI389" s="39">
        <v>62</v>
      </c>
      <c r="AJ389" s="39">
        <v>0</v>
      </c>
      <c r="AK389" s="39"/>
      <c r="AL389" s="39"/>
      <c r="AM389" s="39"/>
      <c r="AN389" s="39"/>
    </row>
    <row r="390" s="1" customFormat="1" ht="28.05" customHeight="1" spans="1:40">
      <c r="A390" s="11">
        <v>384</v>
      </c>
      <c r="B390" s="12" t="s">
        <v>2012</v>
      </c>
      <c r="C390" s="12" t="s">
        <v>2016</v>
      </c>
      <c r="D390" s="12" t="s">
        <v>1348</v>
      </c>
      <c r="E390" s="12" t="s">
        <v>1485</v>
      </c>
      <c r="F390" s="12" t="s">
        <v>1485</v>
      </c>
      <c r="G390" s="12" t="s">
        <v>1485</v>
      </c>
      <c r="H390" s="12" t="s">
        <v>2017</v>
      </c>
      <c r="I390" s="12" t="s">
        <v>2018</v>
      </c>
      <c r="J390" s="19">
        <v>50</v>
      </c>
      <c r="K390" s="12">
        <v>2023.6</v>
      </c>
      <c r="L390" s="12">
        <v>2023.11</v>
      </c>
      <c r="M390" s="12" t="s">
        <v>2019</v>
      </c>
      <c r="N390" s="12" t="s">
        <v>1377</v>
      </c>
      <c r="O390" s="12" t="s">
        <v>1378</v>
      </c>
      <c r="P390" s="20" t="s">
        <v>1356</v>
      </c>
      <c r="Q390" s="12"/>
      <c r="R390" s="12"/>
      <c r="S390" s="12"/>
      <c r="T390" s="12">
        <v>50</v>
      </c>
      <c r="U390" s="12"/>
      <c r="V390" s="12"/>
      <c r="W390" s="12"/>
      <c r="X390" s="12"/>
      <c r="Y390" s="11">
        <v>50</v>
      </c>
      <c r="Z390" s="11">
        <v>50</v>
      </c>
      <c r="AA390" s="11">
        <v>0</v>
      </c>
      <c r="AB390" s="37">
        <v>1</v>
      </c>
      <c r="AC390" s="38"/>
      <c r="AD390" s="12"/>
      <c r="AE390" s="39"/>
      <c r="AF390" s="39"/>
      <c r="AG390" s="39" t="s">
        <v>1339</v>
      </c>
      <c r="AH390" s="39">
        <v>50</v>
      </c>
      <c r="AI390" s="39">
        <v>50</v>
      </c>
      <c r="AJ390" s="39">
        <v>0</v>
      </c>
      <c r="AK390" s="39"/>
      <c r="AL390" s="39"/>
      <c r="AM390" s="39"/>
      <c r="AN390" s="39"/>
    </row>
    <row r="391" s="1" customFormat="1" ht="28.05" customHeight="1" spans="1:40">
      <c r="A391" s="11">
        <v>385</v>
      </c>
      <c r="B391" s="12" t="s">
        <v>2012</v>
      </c>
      <c r="C391" s="12" t="s">
        <v>2020</v>
      </c>
      <c r="D391" s="12" t="s">
        <v>1348</v>
      </c>
      <c r="E391" s="12" t="s">
        <v>1485</v>
      </c>
      <c r="F391" s="12" t="s">
        <v>1485</v>
      </c>
      <c r="G391" s="12" t="s">
        <v>1485</v>
      </c>
      <c r="H391" s="12" t="s">
        <v>1351</v>
      </c>
      <c r="I391" s="12" t="s">
        <v>2021</v>
      </c>
      <c r="J391" s="19">
        <v>57</v>
      </c>
      <c r="K391" s="12">
        <v>2023.6</v>
      </c>
      <c r="L391" s="12">
        <v>2023.11</v>
      </c>
      <c r="M391" s="12" t="s">
        <v>2022</v>
      </c>
      <c r="N391" s="12" t="s">
        <v>1374</v>
      </c>
      <c r="O391" s="12" t="s">
        <v>1375</v>
      </c>
      <c r="P391" s="20" t="s">
        <v>1356</v>
      </c>
      <c r="Q391" s="12"/>
      <c r="R391" s="12"/>
      <c r="S391" s="12"/>
      <c r="T391" s="12">
        <v>57</v>
      </c>
      <c r="U391" s="12"/>
      <c r="V391" s="12"/>
      <c r="W391" s="12"/>
      <c r="X391" s="12"/>
      <c r="Y391" s="11">
        <v>57</v>
      </c>
      <c r="Z391" s="11">
        <v>57</v>
      </c>
      <c r="AA391" s="11">
        <v>0</v>
      </c>
      <c r="AB391" s="37">
        <v>1</v>
      </c>
      <c r="AC391" s="38"/>
      <c r="AD391" s="12"/>
      <c r="AE391" s="39"/>
      <c r="AF391" s="39"/>
      <c r="AG391" s="39" t="s">
        <v>1339</v>
      </c>
      <c r="AH391" s="39">
        <v>57</v>
      </c>
      <c r="AI391" s="39">
        <v>57</v>
      </c>
      <c r="AJ391" s="39">
        <v>0</v>
      </c>
      <c r="AK391" s="39"/>
      <c r="AL391" s="39"/>
      <c r="AM391" s="39"/>
      <c r="AN391" s="39"/>
    </row>
    <row r="392" s="1" customFormat="1" ht="28.05" customHeight="1" spans="1:40">
      <c r="A392" s="11">
        <v>386</v>
      </c>
      <c r="B392" s="12" t="s">
        <v>2012</v>
      </c>
      <c r="C392" s="12" t="s">
        <v>1409</v>
      </c>
      <c r="D392" s="12" t="s">
        <v>1348</v>
      </c>
      <c r="E392" s="12" t="s">
        <v>1410</v>
      </c>
      <c r="F392" s="12" t="s">
        <v>1410</v>
      </c>
      <c r="G392" s="12" t="s">
        <v>1410</v>
      </c>
      <c r="H392" s="12" t="s">
        <v>1368</v>
      </c>
      <c r="I392" s="12" t="s">
        <v>2023</v>
      </c>
      <c r="J392" s="19">
        <v>161</v>
      </c>
      <c r="K392" s="12">
        <v>2023.6</v>
      </c>
      <c r="L392" s="12">
        <v>2023.11</v>
      </c>
      <c r="M392" s="12" t="s">
        <v>2024</v>
      </c>
      <c r="N392" s="12" t="s">
        <v>2025</v>
      </c>
      <c r="O392" s="12" t="s">
        <v>2026</v>
      </c>
      <c r="P392" s="20" t="s">
        <v>1356</v>
      </c>
      <c r="Q392" s="12"/>
      <c r="R392" s="12"/>
      <c r="S392" s="12"/>
      <c r="T392" s="12">
        <v>161</v>
      </c>
      <c r="U392" s="12"/>
      <c r="V392" s="12"/>
      <c r="W392" s="12"/>
      <c r="X392" s="12"/>
      <c r="Y392" s="11">
        <v>161</v>
      </c>
      <c r="Z392" s="11">
        <v>161</v>
      </c>
      <c r="AA392" s="11">
        <v>0</v>
      </c>
      <c r="AB392" s="37">
        <v>1</v>
      </c>
      <c r="AC392" s="38"/>
      <c r="AD392" s="12"/>
      <c r="AE392" s="39"/>
      <c r="AF392" s="39"/>
      <c r="AG392" s="39" t="s">
        <v>1339</v>
      </c>
      <c r="AH392" s="39">
        <v>161</v>
      </c>
      <c r="AI392" s="39">
        <v>161</v>
      </c>
      <c r="AJ392" s="39">
        <v>0</v>
      </c>
      <c r="AK392" s="39"/>
      <c r="AL392" s="39"/>
      <c r="AM392" s="39"/>
      <c r="AN392" s="39"/>
    </row>
    <row r="393" s="1" customFormat="1" ht="28.05" customHeight="1" spans="1:40">
      <c r="A393" s="11">
        <v>387</v>
      </c>
      <c r="B393" s="12"/>
      <c r="C393" s="12" t="s">
        <v>2027</v>
      </c>
      <c r="D393" s="12" t="s">
        <v>1348</v>
      </c>
      <c r="E393" s="12" t="s">
        <v>1410</v>
      </c>
      <c r="F393" s="12" t="s">
        <v>1410</v>
      </c>
      <c r="G393" s="12" t="s">
        <v>1410</v>
      </c>
      <c r="H393" s="12" t="s">
        <v>2028</v>
      </c>
      <c r="I393" s="12" t="s">
        <v>2029</v>
      </c>
      <c r="J393" s="19">
        <v>119</v>
      </c>
      <c r="K393" s="12">
        <v>2023.03</v>
      </c>
      <c r="L393" s="12">
        <v>2023.11</v>
      </c>
      <c r="M393" s="12" t="s">
        <v>2030</v>
      </c>
      <c r="N393" s="12">
        <v>10000</v>
      </c>
      <c r="O393" s="12">
        <v>10000</v>
      </c>
      <c r="P393" s="49" t="s">
        <v>2031</v>
      </c>
      <c r="Q393" s="12">
        <v>105</v>
      </c>
      <c r="R393" s="12">
        <v>14</v>
      </c>
      <c r="S393" s="12"/>
      <c r="T393" s="12"/>
      <c r="U393" s="12"/>
      <c r="V393" s="12"/>
      <c r="W393" s="12"/>
      <c r="X393" s="12"/>
      <c r="Y393" s="11">
        <v>119</v>
      </c>
      <c r="Z393" s="11">
        <v>119</v>
      </c>
      <c r="AA393" s="11">
        <v>0</v>
      </c>
      <c r="AB393" s="37">
        <v>1</v>
      </c>
      <c r="AC393" s="38"/>
      <c r="AD393" s="12" t="s">
        <v>2032</v>
      </c>
      <c r="AE393" s="39"/>
      <c r="AF393" s="39"/>
      <c r="AG393" s="39" t="s">
        <v>1339</v>
      </c>
      <c r="AH393" s="39">
        <v>119</v>
      </c>
      <c r="AI393" s="39">
        <v>119</v>
      </c>
      <c r="AJ393" s="39">
        <v>0</v>
      </c>
      <c r="AK393" s="39"/>
      <c r="AL393" s="39"/>
      <c r="AM393" s="39"/>
      <c r="AN393" s="39"/>
    </row>
    <row r="394" s="1" customFormat="1" ht="28.05" customHeight="1" spans="1:40">
      <c r="A394" s="11">
        <v>388</v>
      </c>
      <c r="B394" s="12" t="s">
        <v>2033</v>
      </c>
      <c r="C394" s="12" t="s">
        <v>1431</v>
      </c>
      <c r="D394" s="12" t="s">
        <v>1348</v>
      </c>
      <c r="E394" s="12" t="s">
        <v>1485</v>
      </c>
      <c r="F394" s="12" t="s">
        <v>1485</v>
      </c>
      <c r="G394" s="12" t="s">
        <v>2034</v>
      </c>
      <c r="H394" s="12" t="s">
        <v>1351</v>
      </c>
      <c r="I394" s="12" t="s">
        <v>2035</v>
      </c>
      <c r="J394" s="19">
        <v>516</v>
      </c>
      <c r="K394" s="12" t="s">
        <v>2036</v>
      </c>
      <c r="L394" s="12" t="s">
        <v>2037</v>
      </c>
      <c r="M394" s="12" t="s">
        <v>2038</v>
      </c>
      <c r="N394" s="12" t="s">
        <v>2039</v>
      </c>
      <c r="O394" s="12" t="s">
        <v>2040</v>
      </c>
      <c r="P394" s="20" t="s">
        <v>1356</v>
      </c>
      <c r="Q394" s="12"/>
      <c r="R394" s="12">
        <v>516</v>
      </c>
      <c r="S394" s="12"/>
      <c r="T394" s="12"/>
      <c r="U394" s="12"/>
      <c r="V394" s="12"/>
      <c r="W394" s="12"/>
      <c r="X394" s="12"/>
      <c r="Y394" s="11">
        <v>516</v>
      </c>
      <c r="Z394" s="11">
        <v>516</v>
      </c>
      <c r="AA394" s="11">
        <v>0</v>
      </c>
      <c r="AB394" s="37">
        <v>1</v>
      </c>
      <c r="AC394" s="38"/>
      <c r="AD394" s="12" t="s">
        <v>2032</v>
      </c>
      <c r="AE394" s="39"/>
      <c r="AF394" s="39"/>
      <c r="AG394" s="39" t="s">
        <v>1339</v>
      </c>
      <c r="AH394" s="39">
        <v>516</v>
      </c>
      <c r="AI394" s="39">
        <v>516</v>
      </c>
      <c r="AJ394" s="39">
        <v>0</v>
      </c>
      <c r="AK394" s="39"/>
      <c r="AL394" s="39"/>
      <c r="AM394" s="39"/>
      <c r="AN394" s="39"/>
    </row>
    <row r="395" s="1" customFormat="1" ht="28.05" customHeight="1" spans="1:40">
      <c r="A395" s="11">
        <v>389</v>
      </c>
      <c r="B395" s="12" t="s">
        <v>2041</v>
      </c>
      <c r="C395" s="12" t="s">
        <v>2042</v>
      </c>
      <c r="D395" s="12" t="s">
        <v>1348</v>
      </c>
      <c r="E395" s="12" t="s">
        <v>1528</v>
      </c>
      <c r="F395" s="12" t="s">
        <v>1528</v>
      </c>
      <c r="G395" s="12" t="s">
        <v>2043</v>
      </c>
      <c r="H395" s="12" t="s">
        <v>1368</v>
      </c>
      <c r="I395" s="12" t="s">
        <v>2044</v>
      </c>
      <c r="J395" s="19">
        <v>100</v>
      </c>
      <c r="K395" s="12">
        <v>2023.5</v>
      </c>
      <c r="L395" s="12">
        <v>2023.11</v>
      </c>
      <c r="M395" s="12" t="s">
        <v>2045</v>
      </c>
      <c r="N395" s="12" t="s">
        <v>2046</v>
      </c>
      <c r="O395" s="12" t="s">
        <v>2047</v>
      </c>
      <c r="P395" s="20" t="s">
        <v>1356</v>
      </c>
      <c r="Q395" s="12"/>
      <c r="R395" s="12">
        <v>100</v>
      </c>
      <c r="S395" s="12"/>
      <c r="T395" s="12"/>
      <c r="U395" s="12"/>
      <c r="V395" s="12"/>
      <c r="W395" s="12"/>
      <c r="X395" s="12"/>
      <c r="Y395" s="11">
        <v>100</v>
      </c>
      <c r="Z395" s="11">
        <v>100</v>
      </c>
      <c r="AA395" s="11">
        <v>0</v>
      </c>
      <c r="AB395" s="37">
        <v>1</v>
      </c>
      <c r="AC395" s="38"/>
      <c r="AD395" s="12" t="s">
        <v>2032</v>
      </c>
      <c r="AE395" s="39"/>
      <c r="AF395" s="39"/>
      <c r="AG395" s="39" t="s">
        <v>1339</v>
      </c>
      <c r="AH395" s="39">
        <v>100</v>
      </c>
      <c r="AI395" s="39">
        <v>100</v>
      </c>
      <c r="AJ395" s="39">
        <v>0</v>
      </c>
      <c r="AK395" s="39"/>
      <c r="AL395" s="39"/>
      <c r="AM395" s="39"/>
      <c r="AN395" s="39"/>
    </row>
    <row r="396" s="1" customFormat="1" ht="28.05" customHeight="1" spans="1:40">
      <c r="A396" s="11">
        <v>390</v>
      </c>
      <c r="B396" s="12" t="s">
        <v>2048</v>
      </c>
      <c r="C396" s="12" t="s">
        <v>2049</v>
      </c>
      <c r="D396" s="12" t="s">
        <v>1505</v>
      </c>
      <c r="E396" s="12" t="s">
        <v>2050</v>
      </c>
      <c r="F396" s="12" t="s">
        <v>2050</v>
      </c>
      <c r="G396" s="12" t="s">
        <v>2051</v>
      </c>
      <c r="H396" s="12" t="s">
        <v>2052</v>
      </c>
      <c r="I396" s="12" t="s">
        <v>2053</v>
      </c>
      <c r="J396" s="19">
        <v>134</v>
      </c>
      <c r="K396" s="12" t="s">
        <v>2054</v>
      </c>
      <c r="L396" s="12" t="s">
        <v>2055</v>
      </c>
      <c r="M396" s="12" t="s">
        <v>2056</v>
      </c>
      <c r="N396" s="12" t="s">
        <v>2057</v>
      </c>
      <c r="O396" s="12" t="s">
        <v>2058</v>
      </c>
      <c r="P396" s="20" t="s">
        <v>1356</v>
      </c>
      <c r="Q396" s="12"/>
      <c r="R396" s="12">
        <v>134</v>
      </c>
      <c r="S396" s="12"/>
      <c r="T396" s="12"/>
      <c r="U396" s="12"/>
      <c r="V396" s="12"/>
      <c r="W396" s="12"/>
      <c r="X396" s="12"/>
      <c r="Y396" s="11">
        <v>134</v>
      </c>
      <c r="Z396" s="11">
        <v>134</v>
      </c>
      <c r="AA396" s="11">
        <v>0</v>
      </c>
      <c r="AB396" s="37">
        <v>1</v>
      </c>
      <c r="AC396" s="38"/>
      <c r="AD396" s="12" t="s">
        <v>2032</v>
      </c>
      <c r="AE396" s="39"/>
      <c r="AF396" s="39" t="s">
        <v>1338</v>
      </c>
      <c r="AG396" s="39"/>
      <c r="AH396" s="39">
        <v>134</v>
      </c>
      <c r="AI396" s="39">
        <v>134</v>
      </c>
      <c r="AJ396" s="39">
        <v>0</v>
      </c>
      <c r="AK396" s="39"/>
      <c r="AL396" s="39"/>
      <c r="AM396" s="39"/>
      <c r="AN396" s="39"/>
    </row>
    <row r="397" s="1" customFormat="1" ht="28.05" customHeight="1" spans="1:40">
      <c r="A397" s="11">
        <v>391</v>
      </c>
      <c r="B397" s="12" t="s">
        <v>2048</v>
      </c>
      <c r="C397" s="12" t="s">
        <v>2059</v>
      </c>
      <c r="D397" s="12" t="s">
        <v>1348</v>
      </c>
      <c r="E397" s="12" t="s">
        <v>1485</v>
      </c>
      <c r="F397" s="12" t="s">
        <v>1485</v>
      </c>
      <c r="G397" s="12" t="s">
        <v>2060</v>
      </c>
      <c r="H397" s="12" t="s">
        <v>1351</v>
      </c>
      <c r="I397" s="12" t="s">
        <v>2059</v>
      </c>
      <c r="J397" s="19">
        <v>62</v>
      </c>
      <c r="K397" s="12" t="s">
        <v>2061</v>
      </c>
      <c r="L397" s="12" t="s">
        <v>2062</v>
      </c>
      <c r="M397" s="12" t="s">
        <v>2063</v>
      </c>
      <c r="N397" s="12" t="s">
        <v>2064</v>
      </c>
      <c r="O397" s="12" t="s">
        <v>2065</v>
      </c>
      <c r="P397" s="20" t="s">
        <v>1356</v>
      </c>
      <c r="Q397" s="12"/>
      <c r="R397" s="12">
        <v>62</v>
      </c>
      <c r="S397" s="12"/>
      <c r="T397" s="12"/>
      <c r="U397" s="12"/>
      <c r="V397" s="12"/>
      <c r="W397" s="12"/>
      <c r="X397" s="12"/>
      <c r="Y397" s="11">
        <v>62</v>
      </c>
      <c r="Z397" s="11">
        <v>62</v>
      </c>
      <c r="AA397" s="11">
        <v>0</v>
      </c>
      <c r="AB397" s="37">
        <v>1</v>
      </c>
      <c r="AC397" s="38"/>
      <c r="AD397" s="12" t="s">
        <v>2032</v>
      </c>
      <c r="AE397" s="39"/>
      <c r="AF397" s="39"/>
      <c r="AG397" s="39" t="s">
        <v>1339</v>
      </c>
      <c r="AH397" s="39">
        <v>62</v>
      </c>
      <c r="AI397" s="39">
        <v>62</v>
      </c>
      <c r="AJ397" s="39">
        <v>0</v>
      </c>
      <c r="AK397" s="39"/>
      <c r="AL397" s="39"/>
      <c r="AM397" s="39"/>
      <c r="AN397" s="39"/>
    </row>
    <row r="398" s="1" customFormat="1" ht="28.05" customHeight="1" spans="1:40">
      <c r="A398" s="11">
        <v>392</v>
      </c>
      <c r="B398" s="12" t="s">
        <v>2066</v>
      </c>
      <c r="C398" s="12" t="s">
        <v>2067</v>
      </c>
      <c r="D398" s="12" t="s">
        <v>1348</v>
      </c>
      <c r="E398" s="12" t="s">
        <v>2068</v>
      </c>
      <c r="F398" s="12" t="s">
        <v>1598</v>
      </c>
      <c r="G398" s="12" t="s">
        <v>2069</v>
      </c>
      <c r="H398" s="12" t="s">
        <v>1368</v>
      </c>
      <c r="I398" s="12" t="s">
        <v>2070</v>
      </c>
      <c r="J398" s="19">
        <v>22</v>
      </c>
      <c r="K398" s="12">
        <v>2023.05</v>
      </c>
      <c r="L398" s="12">
        <v>2023.12</v>
      </c>
      <c r="M398" s="12"/>
      <c r="N398" s="12" t="s">
        <v>2071</v>
      </c>
      <c r="O398" s="12" t="s">
        <v>2072</v>
      </c>
      <c r="P398" s="20" t="s">
        <v>1356</v>
      </c>
      <c r="Q398" s="12"/>
      <c r="R398" s="12">
        <v>22</v>
      </c>
      <c r="S398" s="12"/>
      <c r="T398" s="12"/>
      <c r="U398" s="12"/>
      <c r="V398" s="12"/>
      <c r="W398" s="12"/>
      <c r="X398" s="12"/>
      <c r="Y398" s="11">
        <v>22</v>
      </c>
      <c r="Z398" s="11">
        <v>22</v>
      </c>
      <c r="AA398" s="11">
        <v>0</v>
      </c>
      <c r="AB398" s="37">
        <v>1</v>
      </c>
      <c r="AC398" s="38"/>
      <c r="AD398" s="12" t="s">
        <v>2032</v>
      </c>
      <c r="AE398" s="39"/>
      <c r="AF398" s="39" t="s">
        <v>1338</v>
      </c>
      <c r="AG398" s="39"/>
      <c r="AH398" s="39">
        <v>22</v>
      </c>
      <c r="AI398" s="39">
        <v>22</v>
      </c>
      <c r="AJ398" s="39">
        <v>0</v>
      </c>
      <c r="AK398" s="39"/>
      <c r="AL398" s="39"/>
      <c r="AM398" s="39"/>
      <c r="AN398" s="39"/>
    </row>
    <row r="399" s="1" customFormat="1" ht="28.05" customHeight="1" spans="1:40">
      <c r="A399" s="11">
        <v>393</v>
      </c>
      <c r="B399" s="12" t="s">
        <v>2066</v>
      </c>
      <c r="C399" s="12" t="s">
        <v>2073</v>
      </c>
      <c r="D399" s="12" t="s">
        <v>1348</v>
      </c>
      <c r="E399" s="12" t="s">
        <v>2068</v>
      </c>
      <c r="F399" s="12" t="s">
        <v>1598</v>
      </c>
      <c r="G399" s="12" t="s">
        <v>2069</v>
      </c>
      <c r="H399" s="12" t="s">
        <v>1368</v>
      </c>
      <c r="I399" s="12" t="s">
        <v>2074</v>
      </c>
      <c r="J399" s="19">
        <v>10</v>
      </c>
      <c r="K399" s="12">
        <v>2023.05</v>
      </c>
      <c r="L399" s="12">
        <v>2023.12</v>
      </c>
      <c r="M399" s="12"/>
      <c r="N399" s="12" t="s">
        <v>2075</v>
      </c>
      <c r="O399" s="12" t="s">
        <v>2076</v>
      </c>
      <c r="P399" s="20" t="s">
        <v>1356</v>
      </c>
      <c r="Q399" s="12"/>
      <c r="R399" s="12">
        <v>10</v>
      </c>
      <c r="S399" s="12"/>
      <c r="T399" s="12"/>
      <c r="U399" s="12"/>
      <c r="V399" s="12"/>
      <c r="W399" s="12"/>
      <c r="X399" s="12"/>
      <c r="Y399" s="11">
        <v>10</v>
      </c>
      <c r="Z399" s="11">
        <v>10</v>
      </c>
      <c r="AA399" s="11">
        <v>0</v>
      </c>
      <c r="AB399" s="37">
        <v>1</v>
      </c>
      <c r="AC399" s="38"/>
      <c r="AD399" s="12" t="s">
        <v>2032</v>
      </c>
      <c r="AE399" s="39"/>
      <c r="AF399" s="39" t="s">
        <v>1338</v>
      </c>
      <c r="AG399" s="39"/>
      <c r="AH399" s="39">
        <v>10</v>
      </c>
      <c r="AI399" s="39">
        <v>10</v>
      </c>
      <c r="AJ399" s="39">
        <v>0</v>
      </c>
      <c r="AK399" s="39"/>
      <c r="AL399" s="39"/>
      <c r="AM399" s="39"/>
      <c r="AN399" s="39"/>
    </row>
    <row r="400" s="1" customFormat="1" ht="28.05" customHeight="1" spans="1:40">
      <c r="A400" s="11">
        <v>394</v>
      </c>
      <c r="B400" s="12" t="s">
        <v>2066</v>
      </c>
      <c r="C400" s="12" t="s">
        <v>2077</v>
      </c>
      <c r="D400" s="12" t="s">
        <v>1348</v>
      </c>
      <c r="E400" s="12" t="s">
        <v>2068</v>
      </c>
      <c r="F400" s="12" t="s">
        <v>1598</v>
      </c>
      <c r="G400" s="12" t="s">
        <v>2069</v>
      </c>
      <c r="H400" s="12" t="s">
        <v>1368</v>
      </c>
      <c r="I400" s="12" t="s">
        <v>2078</v>
      </c>
      <c r="J400" s="19">
        <v>8</v>
      </c>
      <c r="K400" s="12">
        <v>2023.05</v>
      </c>
      <c r="L400" s="12">
        <v>2023.1</v>
      </c>
      <c r="M400" s="12"/>
      <c r="N400" s="12" t="s">
        <v>2079</v>
      </c>
      <c r="O400" s="12" t="s">
        <v>2080</v>
      </c>
      <c r="P400" s="20" t="s">
        <v>1356</v>
      </c>
      <c r="Q400" s="12"/>
      <c r="R400" s="12">
        <v>8</v>
      </c>
      <c r="S400" s="12"/>
      <c r="T400" s="12"/>
      <c r="U400" s="12"/>
      <c r="V400" s="12"/>
      <c r="W400" s="12"/>
      <c r="X400" s="12"/>
      <c r="Y400" s="11">
        <v>8</v>
      </c>
      <c r="Z400" s="11">
        <v>8</v>
      </c>
      <c r="AA400" s="11">
        <v>0</v>
      </c>
      <c r="AB400" s="37">
        <v>1</v>
      </c>
      <c r="AC400" s="38"/>
      <c r="AD400" s="12" t="s">
        <v>2032</v>
      </c>
      <c r="AE400" s="39"/>
      <c r="AF400" s="39"/>
      <c r="AG400" s="39" t="s">
        <v>1339</v>
      </c>
      <c r="AH400" s="39">
        <v>8</v>
      </c>
      <c r="AI400" s="39">
        <v>8</v>
      </c>
      <c r="AJ400" s="39">
        <v>0</v>
      </c>
      <c r="AK400" s="39"/>
      <c r="AL400" s="39"/>
      <c r="AM400" s="39"/>
      <c r="AN400" s="39"/>
    </row>
    <row r="401" s="1" customFormat="1" ht="31" customHeight="1" spans="1:40">
      <c r="A401" s="11">
        <v>395</v>
      </c>
      <c r="B401" s="43" t="s">
        <v>2081</v>
      </c>
      <c r="C401" s="44" t="s">
        <v>2082</v>
      </c>
      <c r="D401" s="12" t="s">
        <v>1348</v>
      </c>
      <c r="E401" s="44" t="s">
        <v>1516</v>
      </c>
      <c r="F401" s="44" t="s">
        <v>1516</v>
      </c>
      <c r="G401" s="44" t="s">
        <v>2083</v>
      </c>
      <c r="H401" s="43"/>
      <c r="I401" s="44" t="s">
        <v>2084</v>
      </c>
      <c r="J401" s="44">
        <v>30</v>
      </c>
      <c r="K401" s="50"/>
      <c r="L401" s="50"/>
      <c r="M401" s="44"/>
      <c r="N401" s="44"/>
      <c r="O401" s="44"/>
      <c r="P401" s="51"/>
      <c r="Q401" s="43"/>
      <c r="R401" s="43"/>
      <c r="S401" s="44">
        <v>30</v>
      </c>
      <c r="T401" s="43"/>
      <c r="U401" s="43"/>
      <c r="V401" s="43"/>
      <c r="W401" s="43"/>
      <c r="X401" s="43"/>
      <c r="Y401" s="44">
        <v>30</v>
      </c>
      <c r="Z401" s="44">
        <v>30</v>
      </c>
      <c r="AA401" s="11"/>
      <c r="AB401" s="37">
        <v>1</v>
      </c>
      <c r="AC401" s="43"/>
      <c r="AD401" s="12" t="s">
        <v>2032</v>
      </c>
      <c r="AE401" s="39"/>
      <c r="AF401" s="39"/>
      <c r="AG401" s="39"/>
      <c r="AH401" s="52">
        <v>30</v>
      </c>
      <c r="AI401" s="52">
        <v>30</v>
      </c>
      <c r="AJ401" s="39"/>
      <c r="AK401" s="39"/>
      <c r="AL401" s="39"/>
      <c r="AM401" s="39"/>
      <c r="AN401" s="39"/>
    </row>
    <row r="402" s="1" customFormat="1" ht="31" customHeight="1" spans="1:40">
      <c r="A402" s="11">
        <v>396</v>
      </c>
      <c r="B402" s="43" t="s">
        <v>2081</v>
      </c>
      <c r="C402" s="44" t="s">
        <v>2082</v>
      </c>
      <c r="D402" s="12" t="s">
        <v>1348</v>
      </c>
      <c r="E402" s="44" t="s">
        <v>1516</v>
      </c>
      <c r="F402" s="44" t="s">
        <v>1516</v>
      </c>
      <c r="G402" s="44" t="s">
        <v>2085</v>
      </c>
      <c r="H402" s="43"/>
      <c r="I402" s="44" t="s">
        <v>2086</v>
      </c>
      <c r="J402" s="44">
        <v>30</v>
      </c>
      <c r="K402" s="50"/>
      <c r="L402" s="50"/>
      <c r="M402" s="44"/>
      <c r="N402" s="44"/>
      <c r="O402" s="44"/>
      <c r="P402" s="51"/>
      <c r="Q402" s="43"/>
      <c r="R402" s="43"/>
      <c r="S402" s="44">
        <v>30</v>
      </c>
      <c r="T402" s="43"/>
      <c r="U402" s="43"/>
      <c r="V402" s="43"/>
      <c r="W402" s="43"/>
      <c r="X402" s="43"/>
      <c r="Y402" s="44">
        <v>30</v>
      </c>
      <c r="Z402" s="44">
        <v>30</v>
      </c>
      <c r="AA402" s="11"/>
      <c r="AB402" s="37">
        <v>1</v>
      </c>
      <c r="AC402" s="43"/>
      <c r="AD402" s="12" t="s">
        <v>2032</v>
      </c>
      <c r="AE402" s="39"/>
      <c r="AF402" s="39"/>
      <c r="AG402" s="39"/>
      <c r="AH402" s="52">
        <v>30</v>
      </c>
      <c r="AI402" s="52">
        <v>30</v>
      </c>
      <c r="AJ402" s="39"/>
      <c r="AK402" s="39"/>
      <c r="AL402" s="39"/>
      <c r="AM402" s="39"/>
      <c r="AN402" s="39"/>
    </row>
    <row r="403" s="1" customFormat="1" ht="31" customHeight="1" spans="1:40">
      <c r="A403" s="11">
        <v>397</v>
      </c>
      <c r="B403" s="43" t="s">
        <v>2081</v>
      </c>
      <c r="C403" s="44" t="s">
        <v>2082</v>
      </c>
      <c r="D403" s="12" t="s">
        <v>1348</v>
      </c>
      <c r="E403" s="44" t="s">
        <v>1509</v>
      </c>
      <c r="F403" s="44" t="s">
        <v>1509</v>
      </c>
      <c r="G403" s="44" t="s">
        <v>2087</v>
      </c>
      <c r="H403" s="43"/>
      <c r="I403" s="44" t="s">
        <v>2088</v>
      </c>
      <c r="J403" s="44">
        <v>30</v>
      </c>
      <c r="K403" s="50"/>
      <c r="L403" s="50"/>
      <c r="M403" s="44"/>
      <c r="N403" s="44"/>
      <c r="O403" s="44"/>
      <c r="P403" s="51"/>
      <c r="Q403" s="43"/>
      <c r="R403" s="43"/>
      <c r="S403" s="44">
        <v>30</v>
      </c>
      <c r="T403" s="43"/>
      <c r="U403" s="43"/>
      <c r="V403" s="43"/>
      <c r="W403" s="43"/>
      <c r="X403" s="43"/>
      <c r="Y403" s="44">
        <v>30</v>
      </c>
      <c r="Z403" s="44">
        <v>30</v>
      </c>
      <c r="AA403" s="11"/>
      <c r="AB403" s="37">
        <v>1</v>
      </c>
      <c r="AC403" s="43"/>
      <c r="AD403" s="12" t="s">
        <v>2032</v>
      </c>
      <c r="AE403" s="39"/>
      <c r="AF403" s="39"/>
      <c r="AG403" s="39"/>
      <c r="AH403" s="52">
        <v>30</v>
      </c>
      <c r="AI403" s="52">
        <v>30</v>
      </c>
      <c r="AJ403" s="39"/>
      <c r="AK403" s="39"/>
      <c r="AL403" s="39"/>
      <c r="AM403" s="39"/>
      <c r="AN403" s="39"/>
    </row>
    <row r="404" s="1" customFormat="1" ht="28.05" customHeight="1" spans="1:40">
      <c r="A404" s="11">
        <v>398</v>
      </c>
      <c r="B404" s="43" t="s">
        <v>2081</v>
      </c>
      <c r="C404" s="44" t="s">
        <v>2082</v>
      </c>
      <c r="D404" s="12" t="s">
        <v>1348</v>
      </c>
      <c r="E404" s="12" t="s">
        <v>1526</v>
      </c>
      <c r="F404" s="12" t="s">
        <v>1526</v>
      </c>
      <c r="G404" s="12" t="s">
        <v>2089</v>
      </c>
      <c r="H404" s="12"/>
      <c r="I404" s="12" t="s">
        <v>2090</v>
      </c>
      <c r="J404" s="44">
        <v>30</v>
      </c>
      <c r="K404" s="12"/>
      <c r="L404" s="12"/>
      <c r="M404" s="12"/>
      <c r="N404" s="12"/>
      <c r="O404" s="12"/>
      <c r="P404" s="20"/>
      <c r="Q404" s="12"/>
      <c r="R404" s="12"/>
      <c r="S404" s="44">
        <v>30</v>
      </c>
      <c r="T404" s="12"/>
      <c r="U404" s="12"/>
      <c r="V404" s="12"/>
      <c r="W404" s="12"/>
      <c r="X404" s="12"/>
      <c r="Y404" s="44">
        <v>30</v>
      </c>
      <c r="Z404" s="44">
        <v>30</v>
      </c>
      <c r="AA404" s="11"/>
      <c r="AB404" s="37">
        <v>1</v>
      </c>
      <c r="AC404" s="38"/>
      <c r="AD404" s="12" t="s">
        <v>2032</v>
      </c>
      <c r="AE404" s="39"/>
      <c r="AF404" s="39"/>
      <c r="AG404" s="39"/>
      <c r="AH404" s="52">
        <v>30</v>
      </c>
      <c r="AI404" s="52">
        <v>30</v>
      </c>
      <c r="AJ404" s="39"/>
      <c r="AK404" s="39"/>
      <c r="AL404" s="39"/>
      <c r="AM404" s="39"/>
      <c r="AN404" s="39"/>
    </row>
    <row r="405" s="1" customFormat="1" ht="28.05" customHeight="1" spans="1:40">
      <c r="A405" s="11">
        <v>399</v>
      </c>
      <c r="B405" s="43" t="s">
        <v>2081</v>
      </c>
      <c r="C405" s="44" t="s">
        <v>2082</v>
      </c>
      <c r="D405" s="12" t="s">
        <v>1348</v>
      </c>
      <c r="E405" s="12" t="s">
        <v>1526</v>
      </c>
      <c r="F405" s="12" t="s">
        <v>1526</v>
      </c>
      <c r="G405" s="12" t="s">
        <v>2091</v>
      </c>
      <c r="H405" s="12"/>
      <c r="I405" s="12" t="s">
        <v>1645</v>
      </c>
      <c r="J405" s="44">
        <v>30</v>
      </c>
      <c r="K405" s="12"/>
      <c r="L405" s="12"/>
      <c r="M405" s="12"/>
      <c r="N405" s="12"/>
      <c r="O405" s="12"/>
      <c r="P405" s="20"/>
      <c r="Q405" s="12"/>
      <c r="R405" s="12"/>
      <c r="S405" s="44">
        <v>30</v>
      </c>
      <c r="T405" s="12"/>
      <c r="U405" s="12"/>
      <c r="V405" s="12"/>
      <c r="W405" s="12"/>
      <c r="X405" s="12"/>
      <c r="Y405" s="44">
        <v>30</v>
      </c>
      <c r="Z405" s="44">
        <v>30</v>
      </c>
      <c r="AA405" s="11"/>
      <c r="AB405" s="37">
        <v>1</v>
      </c>
      <c r="AC405" s="38"/>
      <c r="AD405" s="12" t="s">
        <v>2032</v>
      </c>
      <c r="AE405" s="39"/>
      <c r="AF405" s="39"/>
      <c r="AG405" s="39"/>
      <c r="AH405" s="52">
        <v>30</v>
      </c>
      <c r="AI405" s="52">
        <v>30</v>
      </c>
      <c r="AJ405" s="39"/>
      <c r="AK405" s="39"/>
      <c r="AL405" s="39"/>
      <c r="AM405" s="39"/>
      <c r="AN405" s="39"/>
    </row>
    <row r="406" s="1" customFormat="1" ht="28.05" customHeight="1" spans="1:40">
      <c r="A406" s="11">
        <v>400</v>
      </c>
      <c r="B406" s="43" t="s">
        <v>2081</v>
      </c>
      <c r="C406" s="44" t="s">
        <v>2082</v>
      </c>
      <c r="D406" s="12" t="s">
        <v>1348</v>
      </c>
      <c r="E406" s="12" t="s">
        <v>1546</v>
      </c>
      <c r="F406" s="12" t="s">
        <v>1546</v>
      </c>
      <c r="G406" s="12" t="s">
        <v>2092</v>
      </c>
      <c r="H406" s="12"/>
      <c r="I406" s="12" t="s">
        <v>2093</v>
      </c>
      <c r="J406" s="44">
        <v>30</v>
      </c>
      <c r="K406" s="12"/>
      <c r="L406" s="12"/>
      <c r="M406" s="12"/>
      <c r="N406" s="12"/>
      <c r="O406" s="12"/>
      <c r="P406" s="20"/>
      <c r="Q406" s="12"/>
      <c r="R406" s="12"/>
      <c r="S406" s="44">
        <v>30</v>
      </c>
      <c r="T406" s="12"/>
      <c r="U406" s="12"/>
      <c r="V406" s="12"/>
      <c r="W406" s="12"/>
      <c r="X406" s="12"/>
      <c r="Y406" s="44">
        <v>30</v>
      </c>
      <c r="Z406" s="44">
        <v>30</v>
      </c>
      <c r="AA406" s="11"/>
      <c r="AB406" s="37">
        <v>1</v>
      </c>
      <c r="AC406" s="38"/>
      <c r="AD406" s="12" t="s">
        <v>2032</v>
      </c>
      <c r="AE406" s="39"/>
      <c r="AF406" s="39"/>
      <c r="AG406" s="39"/>
      <c r="AH406" s="52">
        <v>30</v>
      </c>
      <c r="AI406" s="52">
        <v>30</v>
      </c>
      <c r="AJ406" s="39"/>
      <c r="AK406" s="39"/>
      <c r="AL406" s="39"/>
      <c r="AM406" s="39"/>
      <c r="AN406" s="39"/>
    </row>
    <row r="407" s="1" customFormat="1" ht="28.05" customHeight="1" spans="1:40">
      <c r="A407" s="11">
        <v>401</v>
      </c>
      <c r="B407" s="43" t="s">
        <v>2081</v>
      </c>
      <c r="C407" s="44" t="s">
        <v>2082</v>
      </c>
      <c r="D407" s="12" t="s">
        <v>1348</v>
      </c>
      <c r="E407" s="45" t="s">
        <v>1528</v>
      </c>
      <c r="F407" s="45" t="s">
        <v>1528</v>
      </c>
      <c r="G407" s="12" t="s">
        <v>2094</v>
      </c>
      <c r="H407" s="12"/>
      <c r="I407" s="45" t="s">
        <v>2095</v>
      </c>
      <c r="J407" s="45">
        <v>30</v>
      </c>
      <c r="K407" s="12"/>
      <c r="L407" s="12"/>
      <c r="M407" s="12"/>
      <c r="N407" s="12"/>
      <c r="O407" s="12"/>
      <c r="P407" s="20"/>
      <c r="Q407" s="12"/>
      <c r="R407" s="12"/>
      <c r="S407" s="45">
        <v>30</v>
      </c>
      <c r="T407" s="12"/>
      <c r="U407" s="12"/>
      <c r="V407" s="12"/>
      <c r="W407" s="12"/>
      <c r="X407" s="12"/>
      <c r="Y407" s="45">
        <v>30</v>
      </c>
      <c r="Z407" s="45">
        <v>30</v>
      </c>
      <c r="AA407" s="11"/>
      <c r="AB407" s="37">
        <v>1</v>
      </c>
      <c r="AC407" s="38"/>
      <c r="AD407" s="12" t="s">
        <v>2032</v>
      </c>
      <c r="AE407" s="39"/>
      <c r="AF407" s="39"/>
      <c r="AG407" s="39"/>
      <c r="AH407" s="53">
        <v>30</v>
      </c>
      <c r="AI407" s="53">
        <v>30</v>
      </c>
      <c r="AJ407" s="39"/>
      <c r="AK407" s="39"/>
      <c r="AL407" s="39"/>
      <c r="AM407" s="39"/>
      <c r="AN407" s="39"/>
    </row>
    <row r="408" s="1" customFormat="1" ht="28.05" customHeight="1" spans="1:40">
      <c r="A408" s="11">
        <v>402</v>
      </c>
      <c r="B408" s="43" t="s">
        <v>2081</v>
      </c>
      <c r="C408" s="44" t="s">
        <v>2082</v>
      </c>
      <c r="D408" s="12" t="s">
        <v>1348</v>
      </c>
      <c r="E408" s="45" t="s">
        <v>1528</v>
      </c>
      <c r="F408" s="45" t="s">
        <v>1528</v>
      </c>
      <c r="G408" s="12" t="s">
        <v>2043</v>
      </c>
      <c r="H408" s="12"/>
      <c r="I408" s="45" t="s">
        <v>2096</v>
      </c>
      <c r="J408" s="45">
        <v>30</v>
      </c>
      <c r="K408" s="12"/>
      <c r="L408" s="12"/>
      <c r="M408" s="12"/>
      <c r="N408" s="12"/>
      <c r="O408" s="12"/>
      <c r="P408" s="20"/>
      <c r="Q408" s="12"/>
      <c r="R408" s="12"/>
      <c r="S408" s="45">
        <v>30</v>
      </c>
      <c r="T408" s="12"/>
      <c r="U408" s="12"/>
      <c r="V408" s="12"/>
      <c r="W408" s="12"/>
      <c r="X408" s="12"/>
      <c r="Y408" s="45">
        <v>30</v>
      </c>
      <c r="Z408" s="45">
        <v>30</v>
      </c>
      <c r="AA408" s="11"/>
      <c r="AB408" s="37">
        <v>1</v>
      </c>
      <c r="AC408" s="38"/>
      <c r="AD408" s="12" t="s">
        <v>2032</v>
      </c>
      <c r="AE408" s="39"/>
      <c r="AF408" s="39"/>
      <c r="AG408" s="39"/>
      <c r="AH408" s="53">
        <v>30</v>
      </c>
      <c r="AI408" s="53">
        <v>30</v>
      </c>
      <c r="AJ408" s="39"/>
      <c r="AK408" s="39"/>
      <c r="AL408" s="39"/>
      <c r="AM408" s="39"/>
      <c r="AN408" s="39"/>
    </row>
    <row r="409" s="1" customFormat="1" ht="28.05" customHeight="1" spans="1:40">
      <c r="A409" s="11">
        <v>403</v>
      </c>
      <c r="B409" s="43" t="s">
        <v>2081</v>
      </c>
      <c r="C409" s="44" t="s">
        <v>2082</v>
      </c>
      <c r="D409" s="12" t="s">
        <v>1348</v>
      </c>
      <c r="E409" s="12" t="s">
        <v>1407</v>
      </c>
      <c r="F409" s="12" t="s">
        <v>1407</v>
      </c>
      <c r="G409" s="12" t="s">
        <v>2097</v>
      </c>
      <c r="H409" s="12"/>
      <c r="I409" s="12" t="s">
        <v>1464</v>
      </c>
      <c r="J409" s="44">
        <v>30</v>
      </c>
      <c r="K409" s="12"/>
      <c r="L409" s="12"/>
      <c r="M409" s="12"/>
      <c r="N409" s="12"/>
      <c r="O409" s="12"/>
      <c r="P409" s="20"/>
      <c r="Q409" s="12"/>
      <c r="R409" s="12"/>
      <c r="S409" s="44">
        <v>30</v>
      </c>
      <c r="T409" s="12"/>
      <c r="U409" s="12"/>
      <c r="V409" s="12"/>
      <c r="W409" s="12"/>
      <c r="X409" s="12"/>
      <c r="Y409" s="44">
        <v>30</v>
      </c>
      <c r="Z409" s="44">
        <v>30</v>
      </c>
      <c r="AA409" s="11"/>
      <c r="AB409" s="37">
        <v>1</v>
      </c>
      <c r="AC409" s="38"/>
      <c r="AD409" s="12" t="s">
        <v>2032</v>
      </c>
      <c r="AE409" s="39"/>
      <c r="AF409" s="39"/>
      <c r="AG409" s="39"/>
      <c r="AH409" s="52">
        <v>30</v>
      </c>
      <c r="AI409" s="52">
        <v>30</v>
      </c>
      <c r="AJ409" s="39"/>
      <c r="AK409" s="39"/>
      <c r="AL409" s="39"/>
      <c r="AM409" s="39"/>
      <c r="AN409" s="39"/>
    </row>
    <row r="410" s="1" customFormat="1" ht="28.05" customHeight="1" spans="1:40">
      <c r="A410" s="11">
        <v>404</v>
      </c>
      <c r="B410" s="43" t="s">
        <v>2081</v>
      </c>
      <c r="C410" s="44" t="s">
        <v>2082</v>
      </c>
      <c r="D410" s="12" t="s">
        <v>1348</v>
      </c>
      <c r="E410" s="12" t="s">
        <v>1534</v>
      </c>
      <c r="F410" s="12" t="s">
        <v>1534</v>
      </c>
      <c r="G410" s="12" t="s">
        <v>2098</v>
      </c>
      <c r="H410" s="12"/>
      <c r="I410" s="12" t="s">
        <v>2099</v>
      </c>
      <c r="J410" s="44">
        <v>30</v>
      </c>
      <c r="K410" s="12"/>
      <c r="L410" s="12"/>
      <c r="M410" s="12"/>
      <c r="N410" s="12"/>
      <c r="O410" s="12"/>
      <c r="P410" s="20"/>
      <c r="Q410" s="12"/>
      <c r="R410" s="12"/>
      <c r="S410" s="44">
        <v>30</v>
      </c>
      <c r="T410" s="12"/>
      <c r="U410" s="12"/>
      <c r="V410" s="12"/>
      <c r="W410" s="12"/>
      <c r="X410" s="12"/>
      <c r="Y410" s="44">
        <v>30</v>
      </c>
      <c r="Z410" s="44">
        <v>30</v>
      </c>
      <c r="AA410" s="11"/>
      <c r="AB410" s="37">
        <v>1</v>
      </c>
      <c r="AC410" s="38"/>
      <c r="AD410" s="12" t="s">
        <v>2032</v>
      </c>
      <c r="AE410" s="39"/>
      <c r="AF410" s="39"/>
      <c r="AG410" s="39"/>
      <c r="AH410" s="52">
        <v>30</v>
      </c>
      <c r="AI410" s="52">
        <v>30</v>
      </c>
      <c r="AJ410" s="39"/>
      <c r="AK410" s="39"/>
      <c r="AL410" s="39"/>
      <c r="AM410" s="39"/>
      <c r="AN410" s="39"/>
    </row>
    <row r="411" s="1" customFormat="1" ht="28.05" customHeight="1" spans="1:40">
      <c r="A411" s="11">
        <v>405</v>
      </c>
      <c r="B411" s="43" t="s">
        <v>2081</v>
      </c>
      <c r="C411" s="44" t="s">
        <v>2082</v>
      </c>
      <c r="D411" s="12" t="s">
        <v>1348</v>
      </c>
      <c r="E411" s="12" t="s">
        <v>1534</v>
      </c>
      <c r="F411" s="12" t="s">
        <v>1534</v>
      </c>
      <c r="G411" s="12" t="s">
        <v>2100</v>
      </c>
      <c r="H411" s="12"/>
      <c r="I411" s="12" t="s">
        <v>2101</v>
      </c>
      <c r="J411" s="44">
        <v>30</v>
      </c>
      <c r="K411" s="12"/>
      <c r="L411" s="12"/>
      <c r="M411" s="12"/>
      <c r="N411" s="12"/>
      <c r="O411" s="12"/>
      <c r="P411" s="20"/>
      <c r="Q411" s="12"/>
      <c r="R411" s="12"/>
      <c r="S411" s="44">
        <v>30</v>
      </c>
      <c r="T411" s="12"/>
      <c r="U411" s="12"/>
      <c r="V411" s="12"/>
      <c r="W411" s="12"/>
      <c r="X411" s="12"/>
      <c r="Y411" s="44">
        <v>30</v>
      </c>
      <c r="Z411" s="44">
        <v>30</v>
      </c>
      <c r="AA411" s="11"/>
      <c r="AB411" s="37">
        <v>1</v>
      </c>
      <c r="AC411" s="38"/>
      <c r="AD411" s="12" t="s">
        <v>2032</v>
      </c>
      <c r="AE411" s="39"/>
      <c r="AF411" s="39"/>
      <c r="AG411" s="39"/>
      <c r="AH411" s="52">
        <v>30</v>
      </c>
      <c r="AI411" s="52">
        <v>30</v>
      </c>
      <c r="AJ411" s="39"/>
      <c r="AK411" s="39"/>
      <c r="AL411" s="39"/>
      <c r="AM411" s="39"/>
      <c r="AN411" s="39"/>
    </row>
    <row r="412" s="1" customFormat="1" ht="28.05" customHeight="1" spans="1:40">
      <c r="A412" s="11">
        <v>406</v>
      </c>
      <c r="B412" s="43" t="s">
        <v>2081</v>
      </c>
      <c r="C412" s="44" t="s">
        <v>2082</v>
      </c>
      <c r="D412" s="12" t="s">
        <v>1348</v>
      </c>
      <c r="E412" s="12" t="s">
        <v>1534</v>
      </c>
      <c r="F412" s="12" t="s">
        <v>1534</v>
      </c>
      <c r="G412" s="12" t="s">
        <v>2102</v>
      </c>
      <c r="H412" s="12"/>
      <c r="I412" s="12" t="s">
        <v>2103</v>
      </c>
      <c r="J412" s="44">
        <v>30</v>
      </c>
      <c r="K412" s="12"/>
      <c r="L412" s="12"/>
      <c r="M412" s="12"/>
      <c r="N412" s="12"/>
      <c r="O412" s="12"/>
      <c r="P412" s="20"/>
      <c r="Q412" s="12"/>
      <c r="R412" s="12"/>
      <c r="S412" s="44">
        <v>30</v>
      </c>
      <c r="T412" s="12"/>
      <c r="U412" s="12"/>
      <c r="V412" s="12"/>
      <c r="W412" s="12"/>
      <c r="X412" s="12"/>
      <c r="Y412" s="44">
        <v>30</v>
      </c>
      <c r="Z412" s="44">
        <v>30</v>
      </c>
      <c r="AA412" s="11"/>
      <c r="AB412" s="37">
        <v>1</v>
      </c>
      <c r="AC412" s="38"/>
      <c r="AD412" s="12" t="s">
        <v>2032</v>
      </c>
      <c r="AE412" s="39"/>
      <c r="AF412" s="39"/>
      <c r="AG412" s="39"/>
      <c r="AH412" s="52">
        <v>30</v>
      </c>
      <c r="AI412" s="52">
        <v>30</v>
      </c>
      <c r="AJ412" s="39"/>
      <c r="AK412" s="39"/>
      <c r="AL412" s="39"/>
      <c r="AM412" s="39"/>
      <c r="AN412" s="39"/>
    </row>
    <row r="413" s="1" customFormat="1" ht="28.05" customHeight="1" spans="1:40">
      <c r="A413" s="11">
        <v>407</v>
      </c>
      <c r="B413" s="43" t="s">
        <v>2081</v>
      </c>
      <c r="C413" s="44" t="s">
        <v>2082</v>
      </c>
      <c r="D413" s="12" t="s">
        <v>1348</v>
      </c>
      <c r="E413" s="12" t="s">
        <v>1503</v>
      </c>
      <c r="F413" s="12" t="s">
        <v>1503</v>
      </c>
      <c r="G413" s="12" t="s">
        <v>2104</v>
      </c>
      <c r="H413" s="12"/>
      <c r="I413" s="12" t="s">
        <v>2105</v>
      </c>
      <c r="J413" s="44">
        <v>30</v>
      </c>
      <c r="K413" s="12"/>
      <c r="L413" s="12"/>
      <c r="M413" s="12"/>
      <c r="N413" s="12"/>
      <c r="O413" s="12"/>
      <c r="P413" s="20"/>
      <c r="Q413" s="12"/>
      <c r="R413" s="12"/>
      <c r="S413" s="44">
        <v>30</v>
      </c>
      <c r="T413" s="12"/>
      <c r="U413" s="12"/>
      <c r="V413" s="12"/>
      <c r="W413" s="12"/>
      <c r="X413" s="12"/>
      <c r="Y413" s="44">
        <v>30</v>
      </c>
      <c r="Z413" s="44">
        <v>30</v>
      </c>
      <c r="AA413" s="11"/>
      <c r="AB413" s="37">
        <v>1</v>
      </c>
      <c r="AC413" s="38"/>
      <c r="AD413" s="12" t="s">
        <v>2032</v>
      </c>
      <c r="AE413" s="39"/>
      <c r="AF413" s="39"/>
      <c r="AG413" s="39"/>
      <c r="AH413" s="52">
        <v>30</v>
      </c>
      <c r="AI413" s="52">
        <v>30</v>
      </c>
      <c r="AJ413" s="39"/>
      <c r="AK413" s="39"/>
      <c r="AL413" s="39"/>
      <c r="AM413" s="39"/>
      <c r="AN413" s="39"/>
    </row>
    <row r="414" s="1" customFormat="1" ht="28.05" customHeight="1" spans="1:40">
      <c r="A414" s="11">
        <v>408</v>
      </c>
      <c r="B414" s="43" t="s">
        <v>2081</v>
      </c>
      <c r="C414" s="44" t="s">
        <v>2082</v>
      </c>
      <c r="D414" s="12" t="s">
        <v>1348</v>
      </c>
      <c r="E414" s="12" t="s">
        <v>1539</v>
      </c>
      <c r="F414" s="12" t="s">
        <v>1539</v>
      </c>
      <c r="G414" s="12" t="s">
        <v>2106</v>
      </c>
      <c r="H414" s="12"/>
      <c r="I414" s="12" t="s">
        <v>2107</v>
      </c>
      <c r="J414" s="44">
        <v>30</v>
      </c>
      <c r="K414" s="12"/>
      <c r="L414" s="12"/>
      <c r="M414" s="12"/>
      <c r="N414" s="12"/>
      <c r="O414" s="12"/>
      <c r="P414" s="20"/>
      <c r="Q414" s="12"/>
      <c r="R414" s="12"/>
      <c r="S414" s="44">
        <v>30</v>
      </c>
      <c r="T414" s="12"/>
      <c r="U414" s="12"/>
      <c r="V414" s="12"/>
      <c r="W414" s="12"/>
      <c r="X414" s="12"/>
      <c r="Y414" s="44">
        <v>30</v>
      </c>
      <c r="Z414" s="44">
        <v>30</v>
      </c>
      <c r="AA414" s="11"/>
      <c r="AB414" s="37">
        <v>1</v>
      </c>
      <c r="AC414" s="38"/>
      <c r="AD414" s="12" t="s">
        <v>2032</v>
      </c>
      <c r="AE414" s="39"/>
      <c r="AF414" s="39"/>
      <c r="AG414" s="39"/>
      <c r="AH414" s="52">
        <v>30</v>
      </c>
      <c r="AI414" s="52">
        <v>30</v>
      </c>
      <c r="AJ414" s="39"/>
      <c r="AK414" s="39"/>
      <c r="AL414" s="39"/>
      <c r="AM414" s="39"/>
      <c r="AN414" s="39"/>
    </row>
    <row r="415" s="1" customFormat="1" ht="28.05" customHeight="1" spans="1:40">
      <c r="A415" s="11">
        <v>409</v>
      </c>
      <c r="B415" s="43" t="s">
        <v>2081</v>
      </c>
      <c r="C415" s="44" t="s">
        <v>2082</v>
      </c>
      <c r="D415" s="12" t="s">
        <v>1348</v>
      </c>
      <c r="E415" s="12" t="s">
        <v>1394</v>
      </c>
      <c r="F415" s="12" t="s">
        <v>1394</v>
      </c>
      <c r="G415" s="12" t="s">
        <v>2108</v>
      </c>
      <c r="H415" s="12"/>
      <c r="I415" s="12" t="s">
        <v>2109</v>
      </c>
      <c r="J415" s="44">
        <v>30</v>
      </c>
      <c r="K415" s="12"/>
      <c r="L415" s="12"/>
      <c r="M415" s="12"/>
      <c r="N415" s="12"/>
      <c r="O415" s="12"/>
      <c r="P415" s="20"/>
      <c r="Q415" s="12"/>
      <c r="R415" s="12"/>
      <c r="S415" s="44">
        <v>30</v>
      </c>
      <c r="T415" s="12"/>
      <c r="U415" s="12"/>
      <c r="V415" s="12"/>
      <c r="W415" s="12"/>
      <c r="X415" s="12"/>
      <c r="Y415" s="44">
        <v>30</v>
      </c>
      <c r="Z415" s="44">
        <v>30</v>
      </c>
      <c r="AA415" s="11"/>
      <c r="AB415" s="37">
        <v>1</v>
      </c>
      <c r="AC415" s="38"/>
      <c r="AD415" s="12" t="s">
        <v>2032</v>
      </c>
      <c r="AE415" s="39"/>
      <c r="AF415" s="39"/>
      <c r="AG415" s="39"/>
      <c r="AH415" s="52">
        <v>30</v>
      </c>
      <c r="AI415" s="52">
        <v>30</v>
      </c>
      <c r="AJ415" s="39"/>
      <c r="AK415" s="39"/>
      <c r="AL415" s="39"/>
      <c r="AM415" s="39"/>
      <c r="AN415" s="39"/>
    </row>
    <row r="416" s="1" customFormat="1" ht="331" customHeight="1" spans="1:40">
      <c r="A416" s="46" t="s">
        <v>2110</v>
      </c>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row>
    <row r="417" s="1" customFormat="1" ht="306" customHeight="1" spans="1:40">
      <c r="A417" s="46" t="s">
        <v>2111</v>
      </c>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row>
    <row r="435" s="1" customFormat="1" ht="26" customHeight="1" spans="1:25">
      <c r="A435" s="47" t="s">
        <v>2112</v>
      </c>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7"/>
    </row>
  </sheetData>
  <mergeCells count="33">
    <mergeCell ref="A1:C1"/>
    <mergeCell ref="A2:AN2"/>
    <mergeCell ref="Q3:Y3"/>
    <mergeCell ref="AE3:AN3"/>
    <mergeCell ref="Q4:T4"/>
    <mergeCell ref="U4:X4"/>
    <mergeCell ref="AE4:AG4"/>
    <mergeCell ref="AH4:AK4"/>
    <mergeCell ref="AM4:AN4"/>
    <mergeCell ref="A416:AN416"/>
    <mergeCell ref="A417:AN417"/>
    <mergeCell ref="A435:Y435"/>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Y4:Y5"/>
    <mergeCell ref="AD3:AD5"/>
    <mergeCell ref="AL4:AL5"/>
    <mergeCell ref="Z3:AA4"/>
    <mergeCell ref="AB3:AC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4"/>
  <sheetViews>
    <sheetView workbookViewId="0">
      <selection activeCell="A1" sqref="$A1:$XFD1048576"/>
    </sheetView>
  </sheetViews>
  <sheetFormatPr defaultColWidth="9" defaultRowHeight="14.25" outlineLevelCol="6"/>
  <cols>
    <col min="1" max="1" width="13.5" style="212" customWidth="1"/>
    <col min="2" max="2" width="37" style="212" customWidth="1"/>
    <col min="3" max="3" width="16.3" style="212" customWidth="1"/>
    <col min="4" max="4" width="14.875" style="212" customWidth="1"/>
    <col min="5" max="5" width="23.3" style="279" customWidth="1"/>
    <col min="6" max="16384" width="9" style="212"/>
  </cols>
  <sheetData>
    <row r="1" ht="22.5" customHeight="1" spans="1:5">
      <c r="A1" s="212" t="s">
        <v>84</v>
      </c>
      <c r="E1" s="280"/>
    </row>
    <row r="2" s="278" customFormat="1" ht="50.25" customHeight="1" spans="1:5">
      <c r="A2" s="281" t="s">
        <v>85</v>
      </c>
      <c r="B2" s="281"/>
      <c r="C2" s="281"/>
      <c r="D2" s="281"/>
      <c r="E2" s="281"/>
    </row>
    <row r="3" s="278" customFormat="1" ht="25.5" customHeight="1" spans="5:5">
      <c r="E3" s="282" t="s">
        <v>2</v>
      </c>
    </row>
    <row r="4" s="212" customFormat="1" ht="32.25" customHeight="1" spans="1:5">
      <c r="A4" s="145" t="s">
        <v>86</v>
      </c>
      <c r="B4" s="283" t="s">
        <v>87</v>
      </c>
      <c r="C4" s="284" t="s">
        <v>88</v>
      </c>
      <c r="D4" s="284" t="s">
        <v>89</v>
      </c>
      <c r="E4" s="285" t="s">
        <v>90</v>
      </c>
    </row>
    <row r="5" ht="34.5" customHeight="1" spans="1:5">
      <c r="A5" s="143"/>
      <c r="B5" s="283" t="s">
        <v>91</v>
      </c>
      <c r="C5" s="220">
        <f>SUM(C6,C102,C108,C142,C168,C189,C216,C294,C343,C367,C385,C451,C469,C481,C490,C500,C511,C524,C533,C554,C557)</f>
        <v>285252</v>
      </c>
      <c r="D5" s="220">
        <f>SUM(D6,D102,D108,D142,D168,D189,D216,D294,D343,D367,D385,D451,D469,D481,D490,D500,D511,D524,D533,D554,D557)</f>
        <v>286279</v>
      </c>
      <c r="E5" s="286">
        <f>C5/D5*100</f>
        <v>99.6412590514847</v>
      </c>
    </row>
    <row r="6" s="212" customFormat="1" ht="18" customHeight="1" spans="1:5">
      <c r="A6" s="143">
        <v>201</v>
      </c>
      <c r="B6" s="145" t="s">
        <v>92</v>
      </c>
      <c r="C6" s="221">
        <f>SUM(C7+C15+C21+C27+C32+C38+C42+C45+C50+C53+C57+C59+C63+C67+C72+C76+C80+C83+C87+C89+C93+C100)</f>
        <v>32077</v>
      </c>
      <c r="D6" s="221">
        <f>SUM(D7+D15+D21+D27+D32+D38+D42+D45+D50+D53+D57+D59+D63+D67+D72+D76+D80+D83+D87+D89+D93+D100)</f>
        <v>30560</v>
      </c>
      <c r="E6" s="286">
        <f t="shared" ref="E6:E69" si="0">C6/D6*100</f>
        <v>104.964005235602</v>
      </c>
    </row>
    <row r="7" s="212" customFormat="1" ht="18" customHeight="1" spans="1:5">
      <c r="A7" s="143">
        <v>20101</v>
      </c>
      <c r="B7" s="145" t="s">
        <v>93</v>
      </c>
      <c r="C7" s="221">
        <f>SUM(C8:C14)</f>
        <v>1138</v>
      </c>
      <c r="D7" s="221">
        <f>SUM(D8:D14)</f>
        <v>1329</v>
      </c>
      <c r="E7" s="286">
        <f t="shared" si="0"/>
        <v>85.6282919488337</v>
      </c>
    </row>
    <row r="8" s="212" customFormat="1" ht="18" customHeight="1" spans="1:5">
      <c r="A8" s="143">
        <v>2010101</v>
      </c>
      <c r="B8" s="143" t="s">
        <v>94</v>
      </c>
      <c r="C8" s="221">
        <v>965</v>
      </c>
      <c r="D8" s="221">
        <v>1215</v>
      </c>
      <c r="E8" s="286">
        <f t="shared" si="0"/>
        <v>79.4238683127572</v>
      </c>
    </row>
    <row r="9" s="212" customFormat="1" ht="18" customHeight="1" spans="1:5">
      <c r="A9" s="143">
        <v>2010102</v>
      </c>
      <c r="B9" s="143" t="s">
        <v>95</v>
      </c>
      <c r="C9" s="221">
        <v>64</v>
      </c>
      <c r="D9" s="221">
        <v>5</v>
      </c>
      <c r="E9" s="286">
        <f t="shared" si="0"/>
        <v>1280</v>
      </c>
    </row>
    <row r="10" s="212" customFormat="1" ht="18" customHeight="1" spans="1:5">
      <c r="A10" s="143">
        <v>2010104</v>
      </c>
      <c r="B10" s="143" t="s">
        <v>96</v>
      </c>
      <c r="C10" s="221">
        <v>0</v>
      </c>
      <c r="D10" s="221">
        <v>17</v>
      </c>
      <c r="E10" s="286">
        <f t="shared" si="0"/>
        <v>0</v>
      </c>
    </row>
    <row r="11" s="212" customFormat="1" ht="18" customHeight="1" spans="1:5">
      <c r="A11" s="143">
        <v>2010105</v>
      </c>
      <c r="B11" s="143" t="s">
        <v>97</v>
      </c>
      <c r="C11" s="212">
        <v>38</v>
      </c>
      <c r="D11" s="221">
        <v>0</v>
      </c>
      <c r="E11" s="286"/>
    </row>
    <row r="12" s="212" customFormat="1" ht="18" customHeight="1" spans="1:5">
      <c r="A12" s="143">
        <v>2010107</v>
      </c>
      <c r="B12" s="143" t="s">
        <v>98</v>
      </c>
      <c r="C12" s="221">
        <v>30</v>
      </c>
      <c r="D12" s="221">
        <v>0</v>
      </c>
      <c r="E12" s="286"/>
    </row>
    <row r="13" s="212" customFormat="1" ht="18" customHeight="1" spans="1:5">
      <c r="A13" s="143">
        <v>2010108</v>
      </c>
      <c r="B13" s="143" t="s">
        <v>99</v>
      </c>
      <c r="C13" s="221">
        <v>13</v>
      </c>
      <c r="D13" s="221">
        <v>0</v>
      </c>
      <c r="E13" s="286"/>
    </row>
    <row r="14" s="212" customFormat="1" ht="18" customHeight="1" spans="1:5">
      <c r="A14" s="143">
        <v>2010199</v>
      </c>
      <c r="B14" s="143" t="s">
        <v>100</v>
      </c>
      <c r="C14" s="221">
        <v>28</v>
      </c>
      <c r="D14" s="221">
        <v>92</v>
      </c>
      <c r="E14" s="286">
        <f t="shared" si="0"/>
        <v>30.4347826086957</v>
      </c>
    </row>
    <row r="15" s="212" customFormat="1" ht="18" customHeight="1" spans="1:5">
      <c r="A15" s="143">
        <v>20102</v>
      </c>
      <c r="B15" s="145" t="s">
        <v>101</v>
      </c>
      <c r="C15" s="221">
        <f>SUM(C16:C20)</f>
        <v>709</v>
      </c>
      <c r="D15" s="221">
        <f>SUM(D16:D20)</f>
        <v>329</v>
      </c>
      <c r="E15" s="286">
        <f t="shared" si="0"/>
        <v>215.501519756839</v>
      </c>
    </row>
    <row r="16" s="212" customFormat="1" ht="18" customHeight="1" spans="1:5">
      <c r="A16" s="143">
        <v>2010201</v>
      </c>
      <c r="B16" s="143" t="s">
        <v>94</v>
      </c>
      <c r="C16" s="221">
        <v>706</v>
      </c>
      <c r="D16" s="221">
        <v>253</v>
      </c>
      <c r="E16" s="286">
        <f t="shared" si="0"/>
        <v>279.051383399209</v>
      </c>
    </row>
    <row r="17" s="212" customFormat="1" ht="18" customHeight="1" spans="1:5">
      <c r="A17" s="143">
        <v>2010204</v>
      </c>
      <c r="B17" s="143" t="s">
        <v>102</v>
      </c>
      <c r="C17" s="212">
        <v>0</v>
      </c>
      <c r="D17" s="221">
        <v>25</v>
      </c>
      <c r="E17" s="286">
        <f t="shared" si="0"/>
        <v>0</v>
      </c>
    </row>
    <row r="18" s="212" customFormat="1" ht="18" customHeight="1" spans="1:5">
      <c r="A18" s="143">
        <v>2010205</v>
      </c>
      <c r="B18" s="143" t="s">
        <v>103</v>
      </c>
      <c r="C18" s="221">
        <v>0</v>
      </c>
      <c r="D18" s="221">
        <v>4</v>
      </c>
      <c r="E18" s="286">
        <f t="shared" si="0"/>
        <v>0</v>
      </c>
    </row>
    <row r="19" s="212" customFormat="1" ht="18" customHeight="1" spans="1:5">
      <c r="A19" s="143">
        <v>2010250</v>
      </c>
      <c r="B19" s="143" t="s">
        <v>104</v>
      </c>
      <c r="C19" s="221">
        <v>0</v>
      </c>
      <c r="D19" s="221">
        <v>0</v>
      </c>
      <c r="E19" s="286"/>
    </row>
    <row r="20" s="212" customFormat="1" ht="18" customHeight="1" spans="1:5">
      <c r="A20" s="143">
        <v>2010299</v>
      </c>
      <c r="B20" s="143" t="s">
        <v>105</v>
      </c>
      <c r="C20" s="221">
        <v>3</v>
      </c>
      <c r="D20" s="221">
        <v>47</v>
      </c>
      <c r="E20" s="286">
        <f t="shared" si="0"/>
        <v>6.38297872340426</v>
      </c>
    </row>
    <row r="21" s="212" customFormat="1" ht="18" customHeight="1" spans="1:5">
      <c r="A21" s="143">
        <v>20103</v>
      </c>
      <c r="B21" s="145" t="s">
        <v>106</v>
      </c>
      <c r="C21" s="221">
        <f>SUM(C22:C26)</f>
        <v>12320</v>
      </c>
      <c r="D21" s="221">
        <f>SUM(D22:D26)</f>
        <v>11711</v>
      </c>
      <c r="E21" s="286">
        <f t="shared" si="0"/>
        <v>105.200239091452</v>
      </c>
    </row>
    <row r="22" s="212" customFormat="1" ht="18" customHeight="1" spans="1:5">
      <c r="A22" s="143">
        <v>2010301</v>
      </c>
      <c r="B22" s="143" t="s">
        <v>94</v>
      </c>
      <c r="C22" s="221">
        <v>9079</v>
      </c>
      <c r="D22" s="221">
        <v>6728</v>
      </c>
      <c r="E22" s="286">
        <f t="shared" si="0"/>
        <v>134.943519619501</v>
      </c>
    </row>
    <row r="23" s="212" customFormat="1" ht="18" customHeight="1" spans="1:5">
      <c r="A23" s="143">
        <v>2010302</v>
      </c>
      <c r="B23" s="143" t="s">
        <v>95</v>
      </c>
      <c r="C23" s="212">
        <v>109</v>
      </c>
      <c r="D23" s="221">
        <v>16</v>
      </c>
      <c r="E23" s="286">
        <f t="shared" si="0"/>
        <v>681.25</v>
      </c>
    </row>
    <row r="24" s="212" customFormat="1" ht="18" customHeight="1" spans="1:5">
      <c r="A24" s="143">
        <v>2010308</v>
      </c>
      <c r="B24" s="143" t="s">
        <v>107</v>
      </c>
      <c r="C24" s="221">
        <v>387</v>
      </c>
      <c r="D24" s="221">
        <v>279</v>
      </c>
      <c r="E24" s="286">
        <f t="shared" si="0"/>
        <v>138.709677419355</v>
      </c>
    </row>
    <row r="25" s="212" customFormat="1" ht="18" customHeight="1" spans="1:5">
      <c r="A25" s="143">
        <v>2010350</v>
      </c>
      <c r="B25" s="143" t="s">
        <v>104</v>
      </c>
      <c r="C25" s="221">
        <v>275</v>
      </c>
      <c r="D25" s="221">
        <v>162</v>
      </c>
      <c r="E25" s="286">
        <f t="shared" si="0"/>
        <v>169.753086419753</v>
      </c>
    </row>
    <row r="26" s="212" customFormat="1" ht="18" customHeight="1" spans="1:5">
      <c r="A26" s="143">
        <v>2010399</v>
      </c>
      <c r="B26" s="143" t="s">
        <v>108</v>
      </c>
      <c r="C26" s="221">
        <v>2470</v>
      </c>
      <c r="D26" s="221">
        <v>4526</v>
      </c>
      <c r="E26" s="286">
        <f t="shared" si="0"/>
        <v>54.5735749005745</v>
      </c>
    </row>
    <row r="27" s="212" customFormat="1" ht="18" customHeight="1" spans="1:5">
      <c r="A27" s="143">
        <v>20104</v>
      </c>
      <c r="B27" s="145" t="s">
        <v>109</v>
      </c>
      <c r="C27" s="221">
        <f>SUM(C28:C31)</f>
        <v>1088</v>
      </c>
      <c r="D27" s="221">
        <f>SUM(D28:D31)</f>
        <v>1170</v>
      </c>
      <c r="E27" s="286">
        <f t="shared" si="0"/>
        <v>92.991452991453</v>
      </c>
    </row>
    <row r="28" s="212" customFormat="1" ht="18" customHeight="1" spans="1:5">
      <c r="A28" s="143">
        <v>2010401</v>
      </c>
      <c r="B28" s="143" t="s">
        <v>94</v>
      </c>
      <c r="C28" s="221">
        <v>1077</v>
      </c>
      <c r="D28" s="221">
        <v>744</v>
      </c>
      <c r="E28" s="286">
        <f t="shared" si="0"/>
        <v>144.758064516129</v>
      </c>
    </row>
    <row r="29" s="212" customFormat="1" ht="18" customHeight="1" spans="1:5">
      <c r="A29" s="143">
        <v>2010404</v>
      </c>
      <c r="B29" s="143" t="s">
        <v>110</v>
      </c>
      <c r="C29" s="212">
        <v>0</v>
      </c>
      <c r="D29" s="221">
        <v>17</v>
      </c>
      <c r="E29" s="286">
        <f t="shared" si="0"/>
        <v>0</v>
      </c>
    </row>
    <row r="30" s="212" customFormat="1" ht="18" customHeight="1" spans="1:5">
      <c r="A30" s="143">
        <v>2010450</v>
      </c>
      <c r="B30" s="143" t="s">
        <v>104</v>
      </c>
      <c r="C30" s="221">
        <v>8</v>
      </c>
      <c r="D30" s="221">
        <v>0</v>
      </c>
      <c r="E30" s="286"/>
    </row>
    <row r="31" s="212" customFormat="1" ht="18" customHeight="1" spans="1:5">
      <c r="A31" s="143">
        <v>2010499</v>
      </c>
      <c r="B31" s="143" t="s">
        <v>111</v>
      </c>
      <c r="C31" s="221">
        <v>3</v>
      </c>
      <c r="D31" s="221">
        <v>409</v>
      </c>
      <c r="E31" s="286">
        <f t="shared" si="0"/>
        <v>0.733496332518337</v>
      </c>
    </row>
    <row r="32" s="212" customFormat="1" ht="18" customHeight="1" spans="1:5">
      <c r="A32" s="143">
        <v>20105</v>
      </c>
      <c r="B32" s="145" t="s">
        <v>112</v>
      </c>
      <c r="C32" s="221">
        <f>SUM(C33:C37)</f>
        <v>322</v>
      </c>
      <c r="D32" s="221">
        <f>SUM(D33:D37)</f>
        <v>378</v>
      </c>
      <c r="E32" s="286">
        <f t="shared" si="0"/>
        <v>85.1851851851852</v>
      </c>
    </row>
    <row r="33" s="212" customFormat="1" ht="18" customHeight="1" spans="1:5">
      <c r="A33" s="143">
        <v>2010501</v>
      </c>
      <c r="B33" s="143" t="s">
        <v>94</v>
      </c>
      <c r="C33" s="221">
        <v>281</v>
      </c>
      <c r="D33" s="221">
        <v>265</v>
      </c>
      <c r="E33" s="286">
        <f t="shared" si="0"/>
        <v>106.037735849057</v>
      </c>
    </row>
    <row r="34" s="212" customFormat="1" ht="18" customHeight="1" spans="1:5">
      <c r="A34" s="143">
        <v>2010502</v>
      </c>
      <c r="B34" s="143" t="s">
        <v>95</v>
      </c>
      <c r="C34" s="221">
        <v>9</v>
      </c>
      <c r="D34" s="221">
        <v>6</v>
      </c>
      <c r="E34" s="286">
        <f t="shared" si="0"/>
        <v>150</v>
      </c>
    </row>
    <row r="35" s="212" customFormat="1" ht="18" customHeight="1" spans="1:5">
      <c r="A35" s="143">
        <v>2010507</v>
      </c>
      <c r="B35" s="143" t="s">
        <v>113</v>
      </c>
      <c r="C35" s="212">
        <v>0</v>
      </c>
      <c r="D35" s="221">
        <v>4</v>
      </c>
      <c r="E35" s="286">
        <f t="shared" si="0"/>
        <v>0</v>
      </c>
    </row>
    <row r="36" s="212" customFormat="1" ht="18" customHeight="1" spans="1:5">
      <c r="A36" s="143">
        <v>2010508</v>
      </c>
      <c r="B36" s="143" t="s">
        <v>114</v>
      </c>
      <c r="C36" s="221">
        <v>19</v>
      </c>
      <c r="D36" s="221">
        <v>10</v>
      </c>
      <c r="E36" s="286">
        <f t="shared" si="0"/>
        <v>190</v>
      </c>
    </row>
    <row r="37" s="212" customFormat="1" ht="18" customHeight="1" spans="1:5">
      <c r="A37" s="143">
        <v>2010599</v>
      </c>
      <c r="B37" s="143" t="s">
        <v>115</v>
      </c>
      <c r="C37" s="221">
        <v>13</v>
      </c>
      <c r="D37" s="221">
        <v>93</v>
      </c>
      <c r="E37" s="286">
        <f t="shared" si="0"/>
        <v>13.9784946236559</v>
      </c>
    </row>
    <row r="38" s="212" customFormat="1" ht="18" customHeight="1" spans="1:5">
      <c r="A38" s="143">
        <v>20106</v>
      </c>
      <c r="B38" s="145" t="s">
        <v>116</v>
      </c>
      <c r="C38" s="221">
        <f>SUM(C39:C41)</f>
        <v>3416</v>
      </c>
      <c r="D38" s="221">
        <f>SUM(D39:D41)</f>
        <v>2614</v>
      </c>
      <c r="E38" s="286">
        <f t="shared" si="0"/>
        <v>130.680948737567</v>
      </c>
    </row>
    <row r="39" s="212" customFormat="1" ht="18" customHeight="1" spans="1:5">
      <c r="A39" s="143">
        <v>2010601</v>
      </c>
      <c r="B39" s="143" t="s">
        <v>94</v>
      </c>
      <c r="C39" s="221">
        <v>1576</v>
      </c>
      <c r="D39" s="221">
        <v>968</v>
      </c>
      <c r="E39" s="286">
        <f t="shared" si="0"/>
        <v>162.809917355372</v>
      </c>
    </row>
    <row r="40" s="212" customFormat="1" ht="18" customHeight="1" spans="1:5">
      <c r="A40" s="143">
        <v>2010602</v>
      </c>
      <c r="B40" s="143" t="s">
        <v>95</v>
      </c>
      <c r="C40" s="221">
        <v>52</v>
      </c>
      <c r="D40" s="221">
        <v>120</v>
      </c>
      <c r="E40" s="286">
        <f t="shared" si="0"/>
        <v>43.3333333333333</v>
      </c>
    </row>
    <row r="41" s="212" customFormat="1" ht="18" customHeight="1" spans="1:5">
      <c r="A41" s="143">
        <v>2010699</v>
      </c>
      <c r="B41" s="143" t="s">
        <v>117</v>
      </c>
      <c r="C41" s="212">
        <v>1788</v>
      </c>
      <c r="D41" s="221">
        <v>1526</v>
      </c>
      <c r="E41" s="286">
        <f t="shared" si="0"/>
        <v>117.169069462647</v>
      </c>
    </row>
    <row r="42" s="212" customFormat="1" ht="18" customHeight="1" spans="1:5">
      <c r="A42" s="143">
        <v>20107</v>
      </c>
      <c r="B42" s="145" t="s">
        <v>118</v>
      </c>
      <c r="C42" s="221">
        <f>SUM(C43:C44)</f>
        <v>1805</v>
      </c>
      <c r="D42" s="221">
        <f>SUM(D43:D44)</f>
        <v>859</v>
      </c>
      <c r="E42" s="286">
        <f t="shared" si="0"/>
        <v>210.128055878929</v>
      </c>
    </row>
    <row r="43" s="212" customFormat="1" ht="18" customHeight="1" spans="1:5">
      <c r="A43" s="143">
        <v>2010701</v>
      </c>
      <c r="B43" s="143" t="s">
        <v>94</v>
      </c>
      <c r="C43" s="221">
        <v>1754</v>
      </c>
      <c r="D43" s="221">
        <v>699</v>
      </c>
      <c r="E43" s="286">
        <f t="shared" si="0"/>
        <v>250.929899856938</v>
      </c>
    </row>
    <row r="44" s="212" customFormat="1" ht="18" customHeight="1" spans="1:5">
      <c r="A44" s="143">
        <v>2010799</v>
      </c>
      <c r="B44" s="143" t="s">
        <v>119</v>
      </c>
      <c r="C44" s="221">
        <v>51</v>
      </c>
      <c r="D44" s="221">
        <v>160</v>
      </c>
      <c r="E44" s="286">
        <f t="shared" si="0"/>
        <v>31.875</v>
      </c>
    </row>
    <row r="45" s="212" customFormat="1" ht="18" customHeight="1" spans="1:5">
      <c r="A45" s="143">
        <v>20108</v>
      </c>
      <c r="B45" s="145" t="s">
        <v>120</v>
      </c>
      <c r="C45" s="221">
        <f>SUM(C46:C49)</f>
        <v>349</v>
      </c>
      <c r="D45" s="221">
        <f>SUM(D46:D49)</f>
        <v>316</v>
      </c>
      <c r="E45" s="286">
        <f t="shared" si="0"/>
        <v>110.443037974684</v>
      </c>
    </row>
    <row r="46" s="212" customFormat="1" ht="18" customHeight="1" spans="1:5">
      <c r="A46" s="143">
        <v>2010801</v>
      </c>
      <c r="B46" s="143" t="s">
        <v>94</v>
      </c>
      <c r="C46" s="221">
        <v>344</v>
      </c>
      <c r="D46" s="221">
        <v>248</v>
      </c>
      <c r="E46" s="286">
        <f t="shared" si="0"/>
        <v>138.709677419355</v>
      </c>
    </row>
    <row r="47" s="212" customFormat="1" ht="18" customHeight="1" spans="1:5">
      <c r="A47" s="143">
        <v>2010802</v>
      </c>
      <c r="B47" s="143" t="s">
        <v>95</v>
      </c>
      <c r="C47" s="212">
        <v>3</v>
      </c>
      <c r="D47" s="221">
        <v>4</v>
      </c>
      <c r="E47" s="286">
        <f t="shared" si="0"/>
        <v>75</v>
      </c>
    </row>
    <row r="48" s="212" customFormat="1" ht="18" customHeight="1" spans="1:5">
      <c r="A48" s="143">
        <v>2010804</v>
      </c>
      <c r="B48" s="143" t="s">
        <v>121</v>
      </c>
      <c r="C48" s="221">
        <v>0</v>
      </c>
      <c r="D48" s="221">
        <v>8</v>
      </c>
      <c r="E48" s="286">
        <f t="shared" si="0"/>
        <v>0</v>
      </c>
    </row>
    <row r="49" s="212" customFormat="1" ht="18" customHeight="1" spans="1:5">
      <c r="A49" s="143">
        <v>2010899</v>
      </c>
      <c r="B49" s="143" t="s">
        <v>122</v>
      </c>
      <c r="C49" s="221">
        <v>2</v>
      </c>
      <c r="D49" s="221">
        <v>56</v>
      </c>
      <c r="E49" s="286">
        <f t="shared" si="0"/>
        <v>3.57142857142857</v>
      </c>
    </row>
    <row r="50" s="212" customFormat="1" ht="18" customHeight="1" spans="1:5">
      <c r="A50" s="143">
        <v>20111</v>
      </c>
      <c r="B50" s="145" t="s">
        <v>123</v>
      </c>
      <c r="C50" s="221">
        <f>SUM(C51:C52)</f>
        <v>2009</v>
      </c>
      <c r="D50" s="221">
        <f>SUM(D51:D52)</f>
        <v>1908</v>
      </c>
      <c r="E50" s="286">
        <f t="shared" si="0"/>
        <v>105.293501048218</v>
      </c>
    </row>
    <row r="51" s="212" customFormat="1" ht="18" customHeight="1" spans="1:5">
      <c r="A51" s="143">
        <v>2011101</v>
      </c>
      <c r="B51" s="143" t="s">
        <v>94</v>
      </c>
      <c r="C51" s="221">
        <v>1995</v>
      </c>
      <c r="D51" s="221">
        <v>1729</v>
      </c>
      <c r="E51" s="286">
        <f t="shared" si="0"/>
        <v>115.384615384615</v>
      </c>
    </row>
    <row r="52" s="212" customFormat="1" ht="18" customHeight="1" spans="1:5">
      <c r="A52" s="143">
        <v>2011199</v>
      </c>
      <c r="B52" s="143" t="s">
        <v>124</v>
      </c>
      <c r="C52" s="221">
        <v>14</v>
      </c>
      <c r="D52" s="221">
        <v>179</v>
      </c>
      <c r="E52" s="286">
        <f t="shared" si="0"/>
        <v>7.82122905027933</v>
      </c>
    </row>
    <row r="53" s="212" customFormat="1" ht="18" customHeight="1" spans="1:5">
      <c r="A53" s="143">
        <v>20113</v>
      </c>
      <c r="B53" s="145" t="s">
        <v>125</v>
      </c>
      <c r="C53" s="212">
        <f>SUM(C54:C56)</f>
        <v>403</v>
      </c>
      <c r="D53" s="221">
        <f>SUM(D54:D56)</f>
        <v>366</v>
      </c>
      <c r="E53" s="286">
        <f t="shared" si="0"/>
        <v>110.109289617486</v>
      </c>
    </row>
    <row r="54" s="212" customFormat="1" ht="18" customHeight="1" spans="1:5">
      <c r="A54" s="143">
        <v>2011301</v>
      </c>
      <c r="B54" s="143" t="s">
        <v>94</v>
      </c>
      <c r="C54" s="221">
        <v>357</v>
      </c>
      <c r="D54" s="221">
        <v>268</v>
      </c>
      <c r="E54" s="286">
        <f t="shared" si="0"/>
        <v>133.208955223881</v>
      </c>
    </row>
    <row r="55" s="212" customFormat="1" ht="18" customHeight="1" spans="1:5">
      <c r="A55" s="143">
        <v>2011308</v>
      </c>
      <c r="B55" s="143" t="s">
        <v>126</v>
      </c>
      <c r="C55" s="221">
        <v>46</v>
      </c>
      <c r="D55" s="221">
        <v>68</v>
      </c>
      <c r="E55" s="286">
        <f t="shared" si="0"/>
        <v>67.6470588235294</v>
      </c>
    </row>
    <row r="56" s="212" customFormat="1" ht="18" customHeight="1" spans="1:5">
      <c r="A56" s="143">
        <v>2011399</v>
      </c>
      <c r="B56" s="143" t="s">
        <v>127</v>
      </c>
      <c r="C56" s="221">
        <v>0</v>
      </c>
      <c r="D56" s="221">
        <v>30</v>
      </c>
      <c r="E56" s="286">
        <f t="shared" si="0"/>
        <v>0</v>
      </c>
    </row>
    <row r="57" s="212" customFormat="1" ht="18" customHeight="1" spans="1:5">
      <c r="A57" s="143">
        <v>20114</v>
      </c>
      <c r="B57" s="145" t="s">
        <v>128</v>
      </c>
      <c r="C57" s="221">
        <f>SUM(C58:C58)</f>
        <v>0</v>
      </c>
      <c r="D57" s="221">
        <f>SUM(D58:D58)</f>
        <v>1</v>
      </c>
      <c r="E57" s="286">
        <f t="shared" si="0"/>
        <v>0</v>
      </c>
    </row>
    <row r="58" s="212" customFormat="1" ht="18" customHeight="1" spans="1:5">
      <c r="A58" s="143">
        <v>2011409</v>
      </c>
      <c r="B58" s="143" t="s">
        <v>129</v>
      </c>
      <c r="C58" s="221">
        <v>0</v>
      </c>
      <c r="D58" s="221">
        <v>1</v>
      </c>
      <c r="E58" s="286">
        <f t="shared" si="0"/>
        <v>0</v>
      </c>
    </row>
    <row r="59" s="212" customFormat="1" ht="18" customHeight="1" spans="1:5">
      <c r="A59" s="143">
        <v>20123</v>
      </c>
      <c r="B59" s="145" t="s">
        <v>130</v>
      </c>
      <c r="C59" s="212">
        <f>SUM(C60:C62)</f>
        <v>245</v>
      </c>
      <c r="D59" s="221">
        <f>SUM(D61:D62)</f>
        <v>65</v>
      </c>
      <c r="E59" s="286">
        <f t="shared" si="0"/>
        <v>376.923076923077</v>
      </c>
    </row>
    <row r="60" s="212" customFormat="1" ht="18" customHeight="1" spans="1:5">
      <c r="A60" s="143">
        <v>2012301</v>
      </c>
      <c r="B60" s="143" t="s">
        <v>94</v>
      </c>
      <c r="C60" s="221">
        <v>2</v>
      </c>
      <c r="D60" s="221">
        <v>0</v>
      </c>
      <c r="E60" s="286"/>
    </row>
    <row r="61" s="212" customFormat="1" ht="18" customHeight="1" spans="1:5">
      <c r="A61" s="143">
        <v>2012304</v>
      </c>
      <c r="B61" s="143" t="s">
        <v>131</v>
      </c>
      <c r="C61" s="221">
        <v>220</v>
      </c>
      <c r="D61" s="221">
        <v>34</v>
      </c>
      <c r="E61" s="286">
        <f t="shared" si="0"/>
        <v>647.058823529412</v>
      </c>
    </row>
    <row r="62" s="212" customFormat="1" ht="18" customHeight="1" spans="1:5">
      <c r="A62" s="143">
        <v>2012399</v>
      </c>
      <c r="B62" s="143" t="s">
        <v>132</v>
      </c>
      <c r="C62" s="221">
        <v>23</v>
      </c>
      <c r="D62" s="221">
        <v>31</v>
      </c>
      <c r="E62" s="286">
        <f t="shared" si="0"/>
        <v>74.1935483870968</v>
      </c>
    </row>
    <row r="63" s="212" customFormat="1" ht="18" customHeight="1" spans="1:5">
      <c r="A63" s="143">
        <v>20126</v>
      </c>
      <c r="B63" s="145" t="s">
        <v>133</v>
      </c>
      <c r="C63" s="221">
        <f>SUM(C64:C66)</f>
        <v>178</v>
      </c>
      <c r="D63" s="221">
        <f>SUM(D64:D66)</f>
        <v>82</v>
      </c>
      <c r="E63" s="286">
        <f t="shared" si="0"/>
        <v>217.073170731707</v>
      </c>
    </row>
    <row r="64" s="212" customFormat="1" ht="18" customHeight="1" spans="1:5">
      <c r="A64" s="143">
        <v>2012601</v>
      </c>
      <c r="B64" s="143" t="s">
        <v>94</v>
      </c>
      <c r="C64" s="221">
        <v>110</v>
      </c>
      <c r="D64" s="221">
        <v>79</v>
      </c>
      <c r="E64" s="286">
        <f t="shared" si="0"/>
        <v>139.240506329114</v>
      </c>
    </row>
    <row r="65" s="212" customFormat="1" ht="18" customHeight="1" spans="1:5">
      <c r="A65" s="143">
        <v>2012602</v>
      </c>
      <c r="B65" s="143" t="s">
        <v>134</v>
      </c>
      <c r="C65" s="212">
        <v>68</v>
      </c>
      <c r="D65" s="221">
        <v>0</v>
      </c>
      <c r="E65" s="286"/>
    </row>
    <row r="66" s="212" customFormat="1" ht="18" customHeight="1" spans="1:5">
      <c r="A66" s="143">
        <v>2012699</v>
      </c>
      <c r="B66" s="143" t="s">
        <v>135</v>
      </c>
      <c r="C66" s="221">
        <v>0</v>
      </c>
      <c r="D66" s="221">
        <v>3</v>
      </c>
      <c r="E66" s="286">
        <f t="shared" si="0"/>
        <v>0</v>
      </c>
    </row>
    <row r="67" s="212" customFormat="1" ht="18" customHeight="1" spans="1:5">
      <c r="A67" s="143">
        <v>20129</v>
      </c>
      <c r="B67" s="145" t="s">
        <v>136</v>
      </c>
      <c r="C67" s="221">
        <f>SUM(C68:C71)</f>
        <v>314</v>
      </c>
      <c r="D67" s="221">
        <f>SUM(D68:D71)</f>
        <v>227</v>
      </c>
      <c r="E67" s="286">
        <f t="shared" si="0"/>
        <v>138.325991189427</v>
      </c>
    </row>
    <row r="68" s="212" customFormat="1" ht="18" customHeight="1" spans="1:5">
      <c r="A68" s="143">
        <v>2012901</v>
      </c>
      <c r="B68" s="143" t="s">
        <v>94</v>
      </c>
      <c r="C68" s="221">
        <v>202</v>
      </c>
      <c r="D68" s="221">
        <v>126</v>
      </c>
      <c r="E68" s="286">
        <f t="shared" si="0"/>
        <v>160.31746031746</v>
      </c>
    </row>
    <row r="69" s="212" customFormat="1" ht="18" customHeight="1" spans="1:5">
      <c r="A69" s="143">
        <v>2012902</v>
      </c>
      <c r="B69" s="143" t="s">
        <v>95</v>
      </c>
      <c r="C69" s="212">
        <v>2</v>
      </c>
      <c r="D69" s="221">
        <v>3</v>
      </c>
      <c r="E69" s="286">
        <f t="shared" si="0"/>
        <v>66.6666666666667</v>
      </c>
    </row>
    <row r="70" s="212" customFormat="1" ht="18" customHeight="1" spans="1:5">
      <c r="A70" s="143">
        <v>2012906</v>
      </c>
      <c r="B70" s="143" t="s">
        <v>137</v>
      </c>
      <c r="C70" s="221">
        <v>105</v>
      </c>
      <c r="D70" s="221">
        <v>0</v>
      </c>
      <c r="E70" s="286"/>
    </row>
    <row r="71" s="212" customFormat="1" ht="18" customHeight="1" spans="1:5">
      <c r="A71" s="143">
        <v>2012999</v>
      </c>
      <c r="B71" s="143" t="s">
        <v>138</v>
      </c>
      <c r="C71" s="221">
        <v>5</v>
      </c>
      <c r="D71" s="221">
        <v>98</v>
      </c>
      <c r="E71" s="286">
        <f t="shared" ref="E70:E133" si="1">C71/D71*100</f>
        <v>5.10204081632653</v>
      </c>
    </row>
    <row r="72" s="212" customFormat="1" ht="18" customHeight="1" spans="1:5">
      <c r="A72" s="143">
        <v>20131</v>
      </c>
      <c r="B72" s="145" t="s">
        <v>139</v>
      </c>
      <c r="C72" s="221">
        <f>SUM(C73:C75)</f>
        <v>2137</v>
      </c>
      <c r="D72" s="221">
        <f>SUM(D73:D75)</f>
        <v>1944</v>
      </c>
      <c r="E72" s="286">
        <f t="shared" si="1"/>
        <v>109.927983539095</v>
      </c>
    </row>
    <row r="73" s="212" customFormat="1" ht="18" customHeight="1" spans="1:5">
      <c r="A73" s="143">
        <v>2013101</v>
      </c>
      <c r="B73" s="143" t="s">
        <v>94</v>
      </c>
      <c r="C73" s="212">
        <v>2079</v>
      </c>
      <c r="D73" s="221">
        <v>1852</v>
      </c>
      <c r="E73" s="286">
        <f t="shared" si="1"/>
        <v>112.257019438445</v>
      </c>
    </row>
    <row r="74" s="212" customFormat="1" ht="18" customHeight="1" spans="1:5">
      <c r="A74" s="143">
        <v>2013102</v>
      </c>
      <c r="B74" s="143" t="s">
        <v>95</v>
      </c>
      <c r="C74" s="221">
        <v>2</v>
      </c>
      <c r="D74" s="221">
        <v>3</v>
      </c>
      <c r="E74" s="286">
        <f t="shared" si="1"/>
        <v>66.6666666666667</v>
      </c>
    </row>
    <row r="75" s="212" customFormat="1" ht="18" customHeight="1" spans="1:5">
      <c r="A75" s="143">
        <v>2013199</v>
      </c>
      <c r="B75" s="143" t="s">
        <v>140</v>
      </c>
      <c r="C75" s="221">
        <v>56</v>
      </c>
      <c r="D75" s="221">
        <v>89</v>
      </c>
      <c r="E75" s="286">
        <f t="shared" si="1"/>
        <v>62.9213483146067</v>
      </c>
    </row>
    <row r="76" s="212" customFormat="1" ht="18" customHeight="1" spans="1:5">
      <c r="A76" s="143">
        <v>20132</v>
      </c>
      <c r="B76" s="145" t="s">
        <v>141</v>
      </c>
      <c r="C76" s="221">
        <f>SUM(C77:C79)</f>
        <v>830</v>
      </c>
      <c r="D76" s="221">
        <f>SUM(D77:D79)</f>
        <v>637</v>
      </c>
      <c r="E76" s="286">
        <f t="shared" si="1"/>
        <v>130.298273155416</v>
      </c>
    </row>
    <row r="77" s="212" customFormat="1" ht="18" customHeight="1" spans="1:5">
      <c r="A77" s="143">
        <v>2013201</v>
      </c>
      <c r="B77" s="143" t="s">
        <v>94</v>
      </c>
      <c r="C77" s="212">
        <v>756</v>
      </c>
      <c r="D77" s="221">
        <v>601</v>
      </c>
      <c r="E77" s="286">
        <f t="shared" si="1"/>
        <v>125.790349417637</v>
      </c>
    </row>
    <row r="78" s="212" customFormat="1" ht="18" customHeight="1" spans="1:5">
      <c r="A78" s="143">
        <v>2013204</v>
      </c>
      <c r="B78" s="143" t="s">
        <v>142</v>
      </c>
      <c r="C78" s="221">
        <v>70</v>
      </c>
      <c r="D78" s="221">
        <v>0</v>
      </c>
      <c r="E78" s="286"/>
    </row>
    <row r="79" s="212" customFormat="1" ht="18" customHeight="1" spans="1:5">
      <c r="A79" s="143">
        <v>2013299</v>
      </c>
      <c r="B79" s="143" t="s">
        <v>143</v>
      </c>
      <c r="C79" s="221">
        <v>4</v>
      </c>
      <c r="D79" s="221">
        <v>36</v>
      </c>
      <c r="E79" s="286">
        <f t="shared" si="1"/>
        <v>11.1111111111111</v>
      </c>
    </row>
    <row r="80" s="212" customFormat="1" ht="18" customHeight="1" spans="1:5">
      <c r="A80" s="143">
        <v>20133</v>
      </c>
      <c r="B80" s="145" t="s">
        <v>144</v>
      </c>
      <c r="C80" s="221">
        <f>SUM(C81:C82)</f>
        <v>525</v>
      </c>
      <c r="D80" s="221">
        <f>SUM(D81:D82)</f>
        <v>391</v>
      </c>
      <c r="E80" s="286">
        <f t="shared" si="1"/>
        <v>134.271099744246</v>
      </c>
    </row>
    <row r="81" s="212" customFormat="1" ht="18" customHeight="1" spans="1:5">
      <c r="A81" s="143">
        <v>2013301</v>
      </c>
      <c r="B81" s="143" t="s">
        <v>94</v>
      </c>
      <c r="C81" s="212">
        <v>302</v>
      </c>
      <c r="D81" s="221">
        <v>257</v>
      </c>
      <c r="E81" s="286">
        <f t="shared" si="1"/>
        <v>117.509727626459</v>
      </c>
    </row>
    <row r="82" s="212" customFormat="1" ht="18" customHeight="1" spans="1:5">
      <c r="A82" s="143">
        <v>2013399</v>
      </c>
      <c r="B82" s="143" t="s">
        <v>145</v>
      </c>
      <c r="C82" s="221">
        <v>223</v>
      </c>
      <c r="D82" s="221">
        <v>134</v>
      </c>
      <c r="E82" s="286">
        <f t="shared" si="1"/>
        <v>166.417910447761</v>
      </c>
    </row>
    <row r="83" s="212" customFormat="1" ht="18" customHeight="1" spans="1:5">
      <c r="A83" s="143">
        <v>20134</v>
      </c>
      <c r="B83" s="145" t="s">
        <v>146</v>
      </c>
      <c r="C83" s="221">
        <f>SUM(C84:C86)</f>
        <v>395</v>
      </c>
      <c r="D83" s="221">
        <f>SUM(D84:D86)</f>
        <v>408</v>
      </c>
      <c r="E83" s="286">
        <f t="shared" si="1"/>
        <v>96.8137254901961</v>
      </c>
    </row>
    <row r="84" s="212" customFormat="1" ht="18" customHeight="1" spans="1:5">
      <c r="A84" s="143">
        <v>2013401</v>
      </c>
      <c r="B84" s="143" t="s">
        <v>94</v>
      </c>
      <c r="C84" s="221">
        <v>384</v>
      </c>
      <c r="D84" s="221">
        <v>306</v>
      </c>
      <c r="E84" s="286">
        <f t="shared" si="1"/>
        <v>125.490196078431</v>
      </c>
    </row>
    <row r="85" s="212" customFormat="1" ht="18" customHeight="1" spans="1:5">
      <c r="A85" s="143">
        <v>2013404</v>
      </c>
      <c r="B85" s="143" t="s">
        <v>147</v>
      </c>
      <c r="C85" s="212">
        <v>0</v>
      </c>
      <c r="D85" s="221">
        <v>4</v>
      </c>
      <c r="E85" s="286">
        <f t="shared" si="1"/>
        <v>0</v>
      </c>
    </row>
    <row r="86" s="212" customFormat="1" ht="18" customHeight="1" spans="1:5">
      <c r="A86" s="143">
        <v>2013499</v>
      </c>
      <c r="B86" s="143" t="s">
        <v>148</v>
      </c>
      <c r="C86" s="221">
        <v>11</v>
      </c>
      <c r="D86" s="221">
        <v>98</v>
      </c>
      <c r="E86" s="286">
        <f t="shared" si="1"/>
        <v>11.2244897959184</v>
      </c>
    </row>
    <row r="87" s="212" customFormat="1" ht="18" customHeight="1" spans="1:5">
      <c r="A87" s="143">
        <v>20136</v>
      </c>
      <c r="B87" s="145" t="s">
        <v>149</v>
      </c>
      <c r="C87" s="221">
        <f>SUM(C88:C88)</f>
        <v>6</v>
      </c>
      <c r="D87" s="221">
        <f>SUM(D88:D88)</f>
        <v>12</v>
      </c>
      <c r="E87" s="286">
        <f t="shared" si="1"/>
        <v>50</v>
      </c>
    </row>
    <row r="88" s="212" customFormat="1" ht="18" customHeight="1" spans="1:5">
      <c r="A88" s="143">
        <v>2013602</v>
      </c>
      <c r="B88" s="143" t="s">
        <v>95</v>
      </c>
      <c r="C88" s="221">
        <v>6</v>
      </c>
      <c r="D88" s="221">
        <v>12</v>
      </c>
      <c r="E88" s="286">
        <f t="shared" si="1"/>
        <v>50</v>
      </c>
    </row>
    <row r="89" s="212" customFormat="1" ht="18" customHeight="1" spans="1:5">
      <c r="A89" s="143">
        <v>20137</v>
      </c>
      <c r="B89" s="145" t="s">
        <v>150</v>
      </c>
      <c r="C89" s="212">
        <f>SUM(C90:C92)</f>
        <v>1344</v>
      </c>
      <c r="D89" s="221">
        <f>SUM(D90:D92)</f>
        <v>876</v>
      </c>
      <c r="E89" s="286">
        <f t="shared" si="1"/>
        <v>153.424657534247</v>
      </c>
    </row>
    <row r="90" s="212" customFormat="1" ht="18" customHeight="1" spans="1:5">
      <c r="A90" s="143">
        <v>2013701</v>
      </c>
      <c r="B90" s="143" t="s">
        <v>94</v>
      </c>
      <c r="C90" s="221">
        <v>151</v>
      </c>
      <c r="D90" s="221">
        <v>129</v>
      </c>
      <c r="E90" s="286">
        <f t="shared" si="1"/>
        <v>117.054263565891</v>
      </c>
    </row>
    <row r="91" s="212" customFormat="1" ht="18" customHeight="1" spans="1:5">
      <c r="A91" s="143">
        <v>2013704</v>
      </c>
      <c r="B91" s="143" t="s">
        <v>151</v>
      </c>
      <c r="C91" s="221">
        <v>496</v>
      </c>
      <c r="D91" s="221">
        <v>0</v>
      </c>
      <c r="E91" s="286"/>
    </row>
    <row r="92" s="212" customFormat="1" ht="18" customHeight="1" spans="1:5">
      <c r="A92" s="143">
        <v>2013799</v>
      </c>
      <c r="B92" s="143" t="s">
        <v>152</v>
      </c>
      <c r="C92" s="221">
        <v>697</v>
      </c>
      <c r="D92" s="221">
        <v>747</v>
      </c>
      <c r="E92" s="286">
        <f t="shared" si="1"/>
        <v>93.3065595716198</v>
      </c>
    </row>
    <row r="93" s="212" customFormat="1" ht="18" customHeight="1" spans="1:5">
      <c r="A93" s="143">
        <v>20138</v>
      </c>
      <c r="B93" s="145" t="s">
        <v>153</v>
      </c>
      <c r="C93" s="212">
        <f>SUM(C94:C99)</f>
        <v>1552</v>
      </c>
      <c r="D93" s="221">
        <f>SUM(D94:D99)</f>
        <v>1274</v>
      </c>
      <c r="E93" s="286">
        <f t="shared" si="1"/>
        <v>121.82103610675</v>
      </c>
    </row>
    <row r="94" s="212" customFormat="1" ht="18" customHeight="1" spans="1:5">
      <c r="A94" s="143">
        <v>2013801</v>
      </c>
      <c r="B94" s="143" t="s">
        <v>94</v>
      </c>
      <c r="C94" s="221">
        <v>1421</v>
      </c>
      <c r="D94" s="221">
        <v>1024</v>
      </c>
      <c r="E94" s="286">
        <f t="shared" si="1"/>
        <v>138.76953125</v>
      </c>
    </row>
    <row r="95" s="212" customFormat="1" ht="18" customHeight="1" spans="1:5">
      <c r="A95" s="143">
        <v>2013805</v>
      </c>
      <c r="B95" s="143" t="s">
        <v>154</v>
      </c>
      <c r="C95" s="221">
        <v>18</v>
      </c>
      <c r="D95" s="221">
        <v>164</v>
      </c>
      <c r="E95" s="286">
        <f t="shared" si="1"/>
        <v>10.9756097560976</v>
      </c>
    </row>
    <row r="96" s="212" customFormat="1" ht="18" customHeight="1" spans="1:5">
      <c r="A96" s="143">
        <v>2013810</v>
      </c>
      <c r="B96" s="143" t="s">
        <v>155</v>
      </c>
      <c r="C96" s="221">
        <v>7</v>
      </c>
      <c r="D96" s="221">
        <v>4</v>
      </c>
      <c r="E96" s="286">
        <f t="shared" si="1"/>
        <v>175</v>
      </c>
    </row>
    <row r="97" s="212" customFormat="1" ht="18" customHeight="1" spans="1:5">
      <c r="A97" s="143">
        <v>2013812</v>
      </c>
      <c r="B97" s="143" t="s">
        <v>156</v>
      </c>
      <c r="C97" s="212">
        <v>3</v>
      </c>
      <c r="D97" s="221">
        <v>1</v>
      </c>
      <c r="E97" s="286">
        <f t="shared" si="1"/>
        <v>300</v>
      </c>
    </row>
    <row r="98" s="212" customFormat="1" ht="18" customHeight="1" spans="1:5">
      <c r="A98" s="143">
        <v>2013816</v>
      </c>
      <c r="B98" s="143" t="s">
        <v>157</v>
      </c>
      <c r="C98" s="221">
        <v>17</v>
      </c>
      <c r="D98" s="221">
        <v>0</v>
      </c>
      <c r="E98" s="286"/>
    </row>
    <row r="99" s="212" customFormat="1" ht="18" customHeight="1" spans="1:5">
      <c r="A99" s="143">
        <v>2013899</v>
      </c>
      <c r="B99" s="143" t="s">
        <v>158</v>
      </c>
      <c r="C99" s="221">
        <v>86</v>
      </c>
      <c r="D99" s="221">
        <v>81</v>
      </c>
      <c r="E99" s="286">
        <f t="shared" si="1"/>
        <v>106.172839506173</v>
      </c>
    </row>
    <row r="100" s="212" customFormat="1" ht="18" customHeight="1" spans="1:5">
      <c r="A100" s="143">
        <v>20199</v>
      </c>
      <c r="B100" s="145" t="s">
        <v>159</v>
      </c>
      <c r="C100" s="212">
        <f>SUM(C101:C101)</f>
        <v>992</v>
      </c>
      <c r="D100" s="221">
        <f>SUM(D101:D101)</f>
        <v>3663</v>
      </c>
      <c r="E100" s="286">
        <f t="shared" si="1"/>
        <v>27.0816270816271</v>
      </c>
    </row>
    <row r="101" s="212" customFormat="1" ht="18" customHeight="1" spans="1:5">
      <c r="A101" s="143">
        <v>2019999</v>
      </c>
      <c r="B101" s="143" t="s">
        <v>160</v>
      </c>
      <c r="C101" s="221">
        <v>992</v>
      </c>
      <c r="D101" s="221">
        <v>3663</v>
      </c>
      <c r="E101" s="286">
        <f t="shared" si="1"/>
        <v>27.0816270816271</v>
      </c>
    </row>
    <row r="102" s="212" customFormat="1" ht="18" customHeight="1" spans="1:5">
      <c r="A102" s="143">
        <v>203</v>
      </c>
      <c r="B102" s="145" t="s">
        <v>161</v>
      </c>
      <c r="C102" s="221">
        <f>SUM(C103,C106)</f>
        <v>93</v>
      </c>
      <c r="D102" s="221">
        <f>SUM(D103,D106)</f>
        <v>8</v>
      </c>
      <c r="E102" s="286">
        <f t="shared" si="1"/>
        <v>1162.5</v>
      </c>
    </row>
    <row r="103" s="212" customFormat="1" ht="18" customHeight="1" spans="1:5">
      <c r="A103" s="143">
        <v>20306</v>
      </c>
      <c r="B103" s="145" t="s">
        <v>162</v>
      </c>
      <c r="C103" s="221">
        <f>SUM(C104:C105)</f>
        <v>88</v>
      </c>
      <c r="D103" s="221">
        <f>SUM(D104:D105)</f>
        <v>8</v>
      </c>
      <c r="E103" s="286">
        <f t="shared" si="1"/>
        <v>1100</v>
      </c>
    </row>
    <row r="104" s="212" customFormat="1" ht="18" customHeight="1" spans="1:5">
      <c r="A104" s="143">
        <v>2030601</v>
      </c>
      <c r="B104" s="143" t="s">
        <v>163</v>
      </c>
      <c r="C104" s="212">
        <v>1</v>
      </c>
      <c r="D104" s="221">
        <v>2</v>
      </c>
      <c r="E104" s="286">
        <f t="shared" si="1"/>
        <v>50</v>
      </c>
    </row>
    <row r="105" s="212" customFormat="1" ht="18" customHeight="1" spans="1:5">
      <c r="A105" s="143">
        <v>2030603</v>
      </c>
      <c r="B105" s="143" t="s">
        <v>164</v>
      </c>
      <c r="C105" s="221">
        <v>87</v>
      </c>
      <c r="D105" s="221">
        <v>6</v>
      </c>
      <c r="E105" s="286">
        <f t="shared" si="1"/>
        <v>1450</v>
      </c>
    </row>
    <row r="106" s="212" customFormat="1" ht="18" customHeight="1" spans="1:5">
      <c r="A106" s="143">
        <v>20399</v>
      </c>
      <c r="B106" s="145" t="s">
        <v>165</v>
      </c>
      <c r="C106" s="221">
        <f>C107</f>
        <v>5</v>
      </c>
      <c r="D106" s="221">
        <f>D107</f>
        <v>0</v>
      </c>
      <c r="E106" s="286"/>
    </row>
    <row r="107" s="212" customFormat="1" ht="18" customHeight="1" spans="1:5">
      <c r="A107" s="143">
        <v>2039999</v>
      </c>
      <c r="B107" s="143" t="s">
        <v>166</v>
      </c>
      <c r="C107" s="212">
        <v>5</v>
      </c>
      <c r="D107" s="221">
        <v>0</v>
      </c>
      <c r="E107" s="286"/>
    </row>
    <row r="108" s="212" customFormat="1" ht="18" customHeight="1" spans="1:5">
      <c r="A108" s="143">
        <v>204</v>
      </c>
      <c r="B108" s="145" t="s">
        <v>167</v>
      </c>
      <c r="C108" s="221">
        <f>SUM(C109,C112,C118,C120,C124,C128,C134,C136,C140)</f>
        <v>10437</v>
      </c>
      <c r="D108" s="221">
        <f>SUM(D109,D112,D120,D124,D128,D134,D136,D140)</f>
        <v>7942</v>
      </c>
      <c r="E108" s="286">
        <f t="shared" si="1"/>
        <v>131.415260639637</v>
      </c>
    </row>
    <row r="109" s="212" customFormat="1" ht="18" customHeight="1" spans="1:5">
      <c r="A109" s="143">
        <v>20401</v>
      </c>
      <c r="B109" s="145" t="s">
        <v>168</v>
      </c>
      <c r="C109" s="221">
        <f>SUM(C110:C111)</f>
        <v>314</v>
      </c>
      <c r="D109" s="221">
        <f>SUM(D110:D111)</f>
        <v>355</v>
      </c>
      <c r="E109" s="286">
        <f t="shared" si="1"/>
        <v>88.4507042253521</v>
      </c>
    </row>
    <row r="110" s="212" customFormat="1" ht="18" customHeight="1" spans="1:5">
      <c r="A110" s="143">
        <v>2040101</v>
      </c>
      <c r="B110" s="143" t="s">
        <v>169</v>
      </c>
      <c r="C110" s="221">
        <v>256</v>
      </c>
      <c r="D110" s="221">
        <v>40</v>
      </c>
      <c r="E110" s="286">
        <f t="shared" si="1"/>
        <v>640</v>
      </c>
    </row>
    <row r="111" s="212" customFormat="1" ht="18" customHeight="1" spans="1:5">
      <c r="A111" s="143">
        <v>2040199</v>
      </c>
      <c r="B111" s="143" t="s">
        <v>170</v>
      </c>
      <c r="C111" s="212">
        <v>58</v>
      </c>
      <c r="D111" s="221">
        <v>315</v>
      </c>
      <c r="E111" s="286">
        <f t="shared" si="1"/>
        <v>18.4126984126984</v>
      </c>
    </row>
    <row r="112" s="212" customFormat="1" ht="18" customHeight="1" spans="1:5">
      <c r="A112" s="143">
        <v>20402</v>
      </c>
      <c r="B112" s="145" t="s">
        <v>171</v>
      </c>
      <c r="C112" s="221">
        <f>SUM(C113:C117)</f>
        <v>8423</v>
      </c>
      <c r="D112" s="221">
        <f>SUM(D113:D117)</f>
        <v>6379</v>
      </c>
      <c r="E112" s="286">
        <f t="shared" si="1"/>
        <v>132.042639912212</v>
      </c>
    </row>
    <row r="113" s="212" customFormat="1" ht="18" customHeight="1" spans="1:5">
      <c r="A113" s="143">
        <v>2040201</v>
      </c>
      <c r="B113" s="143" t="s">
        <v>94</v>
      </c>
      <c r="C113" s="221">
        <v>5784</v>
      </c>
      <c r="D113" s="221">
        <v>3376</v>
      </c>
      <c r="E113" s="286">
        <f t="shared" si="1"/>
        <v>171.327014218009</v>
      </c>
    </row>
    <row r="114" s="212" customFormat="1" ht="18" customHeight="1" spans="1:5">
      <c r="A114" s="143">
        <v>2040202</v>
      </c>
      <c r="B114" s="143" t="s">
        <v>95</v>
      </c>
      <c r="C114" s="212">
        <v>501</v>
      </c>
      <c r="D114" s="221">
        <v>90</v>
      </c>
      <c r="E114" s="286">
        <f t="shared" si="1"/>
        <v>556.666666666667</v>
      </c>
    </row>
    <row r="115" s="212" customFormat="1" ht="18" customHeight="1" spans="1:5">
      <c r="A115" s="143">
        <v>2040219</v>
      </c>
      <c r="B115" s="143" t="s">
        <v>172</v>
      </c>
      <c r="C115" s="221">
        <v>2</v>
      </c>
      <c r="D115" s="221">
        <v>28</v>
      </c>
      <c r="E115" s="286">
        <f t="shared" si="1"/>
        <v>7.14285714285714</v>
      </c>
    </row>
    <row r="116" s="212" customFormat="1" ht="18" customHeight="1" spans="1:5">
      <c r="A116" s="143">
        <v>2040220</v>
      </c>
      <c r="B116" s="143" t="s">
        <v>173</v>
      </c>
      <c r="C116" s="221">
        <v>175</v>
      </c>
      <c r="D116" s="221">
        <v>42</v>
      </c>
      <c r="E116" s="286">
        <f t="shared" si="1"/>
        <v>416.666666666667</v>
      </c>
    </row>
    <row r="117" s="212" customFormat="1" ht="18" customHeight="1" spans="1:5">
      <c r="A117" s="143">
        <v>2040299</v>
      </c>
      <c r="B117" s="143" t="s">
        <v>174</v>
      </c>
      <c r="C117" s="221">
        <v>1961</v>
      </c>
      <c r="D117" s="221">
        <v>2843</v>
      </c>
      <c r="E117" s="286">
        <f t="shared" si="1"/>
        <v>68.976433345058</v>
      </c>
    </row>
    <row r="118" s="212" customFormat="1" ht="18" customHeight="1" spans="1:5">
      <c r="A118" s="143">
        <v>20403</v>
      </c>
      <c r="B118" s="145" t="s">
        <v>175</v>
      </c>
      <c r="C118" s="212">
        <f>SUM(C119:C119)</f>
        <v>10</v>
      </c>
      <c r="D118" s="221">
        <v>0</v>
      </c>
      <c r="E118" s="286"/>
    </row>
    <row r="119" s="212" customFormat="1" ht="18" customHeight="1" spans="1:5">
      <c r="A119" s="143">
        <v>2030399</v>
      </c>
      <c r="B119" s="143" t="s">
        <v>176</v>
      </c>
      <c r="C119" s="221">
        <v>10</v>
      </c>
      <c r="D119" s="221">
        <v>0</v>
      </c>
      <c r="E119" s="286"/>
    </row>
    <row r="120" s="212" customFormat="1" ht="18" customHeight="1" spans="1:5">
      <c r="A120" s="143">
        <v>20404</v>
      </c>
      <c r="B120" s="145" t="s">
        <v>177</v>
      </c>
      <c r="C120" s="221">
        <f>SUM(C121:C123)</f>
        <v>149</v>
      </c>
      <c r="D120" s="221">
        <f>SUM(D121:D123)</f>
        <v>45</v>
      </c>
      <c r="E120" s="286">
        <f t="shared" si="1"/>
        <v>331.111111111111</v>
      </c>
    </row>
    <row r="121" s="212" customFormat="1" ht="18" customHeight="1" spans="1:5">
      <c r="A121" s="143">
        <v>2040401</v>
      </c>
      <c r="B121" s="143" t="s">
        <v>94</v>
      </c>
      <c r="C121" s="212">
        <v>130</v>
      </c>
      <c r="D121" s="221">
        <v>0</v>
      </c>
      <c r="E121" s="286"/>
    </row>
    <row r="122" s="212" customFormat="1" ht="18" customHeight="1" spans="1:5">
      <c r="A122" s="143">
        <v>2040402</v>
      </c>
      <c r="B122" s="143" t="s">
        <v>95</v>
      </c>
      <c r="C122" s="221">
        <v>16</v>
      </c>
      <c r="D122" s="221">
        <v>0</v>
      </c>
      <c r="E122" s="286"/>
    </row>
    <row r="123" s="212" customFormat="1" ht="18" customHeight="1" spans="1:5">
      <c r="A123" s="143">
        <v>2040499</v>
      </c>
      <c r="B123" s="143" t="s">
        <v>178</v>
      </c>
      <c r="C123" s="221">
        <v>3</v>
      </c>
      <c r="D123" s="221">
        <v>45</v>
      </c>
      <c r="E123" s="286">
        <f t="shared" si="1"/>
        <v>6.66666666666667</v>
      </c>
    </row>
    <row r="124" s="212" customFormat="1" ht="18" customHeight="1" spans="1:5">
      <c r="A124" s="143">
        <v>20405</v>
      </c>
      <c r="B124" s="145" t="s">
        <v>179</v>
      </c>
      <c r="C124" s="221">
        <f>SUM(C125:C127)</f>
        <v>312</v>
      </c>
      <c r="D124" s="221">
        <f>SUM(D125:D127)</f>
        <v>82</v>
      </c>
      <c r="E124" s="286">
        <f t="shared" si="1"/>
        <v>380.487804878049</v>
      </c>
    </row>
    <row r="125" s="212" customFormat="1" ht="18" customHeight="1" spans="1:5">
      <c r="A125" s="143">
        <v>2040501</v>
      </c>
      <c r="B125" s="143" t="s">
        <v>94</v>
      </c>
      <c r="C125" s="212">
        <v>280</v>
      </c>
      <c r="D125" s="221">
        <v>0</v>
      </c>
      <c r="E125" s="286"/>
    </row>
    <row r="126" s="212" customFormat="1" ht="18" customHeight="1" spans="1:5">
      <c r="A126" s="143">
        <v>2040502</v>
      </c>
      <c r="B126" s="143" t="s">
        <v>95</v>
      </c>
      <c r="C126" s="221">
        <v>32</v>
      </c>
      <c r="D126" s="221">
        <v>0</v>
      </c>
      <c r="E126" s="286"/>
    </row>
    <row r="127" s="212" customFormat="1" ht="18" customHeight="1" spans="1:5">
      <c r="A127" s="143">
        <v>2040599</v>
      </c>
      <c r="B127" s="143" t="s">
        <v>180</v>
      </c>
      <c r="C127" s="221">
        <v>0</v>
      </c>
      <c r="D127" s="221">
        <v>82</v>
      </c>
      <c r="E127" s="286">
        <f t="shared" si="1"/>
        <v>0</v>
      </c>
    </row>
    <row r="128" s="212" customFormat="1" ht="18" customHeight="1" spans="1:5">
      <c r="A128" s="143">
        <v>20406</v>
      </c>
      <c r="B128" s="145" t="s">
        <v>181</v>
      </c>
      <c r="C128" s="212">
        <f>SUM(C129:C133)</f>
        <v>1017</v>
      </c>
      <c r="D128" s="221">
        <f>SUM(D129:D133)</f>
        <v>815</v>
      </c>
      <c r="E128" s="286">
        <f t="shared" si="1"/>
        <v>124.78527607362</v>
      </c>
    </row>
    <row r="129" s="212" customFormat="1" ht="18" customHeight="1" spans="1:5">
      <c r="A129" s="143">
        <v>2040601</v>
      </c>
      <c r="B129" s="143" t="s">
        <v>94</v>
      </c>
      <c r="C129" s="221">
        <v>803</v>
      </c>
      <c r="D129" s="221">
        <v>564</v>
      </c>
      <c r="E129" s="286">
        <f t="shared" si="1"/>
        <v>142.375886524823</v>
      </c>
    </row>
    <row r="130" s="212" customFormat="1" ht="18" customHeight="1" spans="1:5">
      <c r="A130" s="143">
        <v>2040602</v>
      </c>
      <c r="B130" s="143" t="s">
        <v>95</v>
      </c>
      <c r="C130" s="221">
        <v>19</v>
      </c>
      <c r="D130" s="221">
        <v>55</v>
      </c>
      <c r="E130" s="286">
        <f t="shared" si="1"/>
        <v>34.5454545454545</v>
      </c>
    </row>
    <row r="131" s="212" customFormat="1" ht="18" customHeight="1" spans="1:5">
      <c r="A131" s="143">
        <v>2040604</v>
      </c>
      <c r="B131" s="143" t="s">
        <v>182</v>
      </c>
      <c r="C131" s="221">
        <v>42</v>
      </c>
      <c r="D131" s="221">
        <v>0</v>
      </c>
      <c r="E131" s="286"/>
    </row>
    <row r="132" s="212" customFormat="1" ht="18" customHeight="1" spans="1:5">
      <c r="A132" s="143">
        <v>2040607</v>
      </c>
      <c r="B132" s="143" t="s">
        <v>183</v>
      </c>
      <c r="C132" s="212">
        <v>0</v>
      </c>
      <c r="D132" s="221">
        <v>54</v>
      </c>
      <c r="E132" s="286">
        <f t="shared" si="1"/>
        <v>0</v>
      </c>
    </row>
    <row r="133" s="212" customFormat="1" ht="18" customHeight="1" spans="1:5">
      <c r="A133" s="143">
        <v>2040699</v>
      </c>
      <c r="B133" s="143" t="s">
        <v>184</v>
      </c>
      <c r="C133" s="221">
        <v>153</v>
      </c>
      <c r="D133" s="221">
        <v>142</v>
      </c>
      <c r="E133" s="286">
        <f t="shared" si="1"/>
        <v>107.746478873239</v>
      </c>
    </row>
    <row r="134" s="212" customFormat="1" ht="18" customHeight="1" spans="1:5">
      <c r="A134" s="143">
        <v>20407</v>
      </c>
      <c r="B134" s="145" t="s">
        <v>185</v>
      </c>
      <c r="C134" s="221">
        <f>SUM(C135:C135)</f>
        <v>31</v>
      </c>
      <c r="D134" s="221">
        <f>SUM(D135:D135)</f>
        <v>121</v>
      </c>
      <c r="E134" s="286">
        <f t="shared" ref="E134:E197" si="2">C134/D134*100</f>
        <v>25.6198347107438</v>
      </c>
    </row>
    <row r="135" s="212" customFormat="1" ht="18" customHeight="1" spans="1:5">
      <c r="A135" s="143">
        <v>2040704</v>
      </c>
      <c r="B135" s="143" t="s">
        <v>186</v>
      </c>
      <c r="C135" s="212">
        <v>31</v>
      </c>
      <c r="D135" s="221">
        <v>121</v>
      </c>
      <c r="E135" s="286">
        <f t="shared" si="2"/>
        <v>25.6198347107438</v>
      </c>
    </row>
    <row r="136" s="212" customFormat="1" ht="18" customHeight="1" spans="1:5">
      <c r="A136" s="143">
        <v>20408</v>
      </c>
      <c r="B136" s="145" t="s">
        <v>187</v>
      </c>
      <c r="C136" s="221">
        <f>SUM(C137:C139)</f>
        <v>123</v>
      </c>
      <c r="D136" s="221">
        <f>SUM(D137:D139)</f>
        <v>81</v>
      </c>
      <c r="E136" s="286">
        <f t="shared" si="2"/>
        <v>151.851851851852</v>
      </c>
    </row>
    <row r="137" s="212" customFormat="1" ht="18" customHeight="1" spans="1:5">
      <c r="A137" s="143">
        <v>2040801</v>
      </c>
      <c r="B137" s="143" t="s">
        <v>94</v>
      </c>
      <c r="C137" s="221">
        <v>0</v>
      </c>
      <c r="D137" s="221">
        <v>17</v>
      </c>
      <c r="E137" s="286">
        <f t="shared" si="2"/>
        <v>0</v>
      </c>
    </row>
    <row r="138" s="212" customFormat="1" ht="18" customHeight="1" spans="1:5">
      <c r="A138" s="143">
        <v>2040805</v>
      </c>
      <c r="B138" s="143" t="s">
        <v>188</v>
      </c>
      <c r="C138" s="221">
        <v>98</v>
      </c>
      <c r="D138" s="221">
        <v>27</v>
      </c>
      <c r="E138" s="286">
        <f t="shared" si="2"/>
        <v>362.962962962963</v>
      </c>
    </row>
    <row r="139" s="212" customFormat="1" ht="18" customHeight="1" spans="1:5">
      <c r="A139" s="143">
        <v>2040899</v>
      </c>
      <c r="B139" s="143" t="s">
        <v>189</v>
      </c>
      <c r="C139" s="212">
        <v>25</v>
      </c>
      <c r="D139" s="221">
        <v>37</v>
      </c>
      <c r="E139" s="286">
        <f t="shared" si="2"/>
        <v>67.5675675675676</v>
      </c>
    </row>
    <row r="140" s="212" customFormat="1" ht="18" customHeight="1" spans="1:5">
      <c r="A140" s="143">
        <v>20499</v>
      </c>
      <c r="B140" s="145" t="s">
        <v>190</v>
      </c>
      <c r="C140" s="221">
        <f>SUM(C141:C141)</f>
        <v>58</v>
      </c>
      <c r="D140" s="221">
        <f>SUM(D141:D141)</f>
        <v>64</v>
      </c>
      <c r="E140" s="286">
        <f t="shared" si="2"/>
        <v>90.625</v>
      </c>
    </row>
    <row r="141" s="212" customFormat="1" ht="18" customHeight="1" spans="1:5">
      <c r="A141" s="143">
        <v>2049999</v>
      </c>
      <c r="B141" s="143" t="s">
        <v>191</v>
      </c>
      <c r="C141" s="221">
        <v>58</v>
      </c>
      <c r="D141" s="221">
        <v>64</v>
      </c>
      <c r="E141" s="286">
        <f t="shared" si="2"/>
        <v>90.625</v>
      </c>
    </row>
    <row r="142" s="212" customFormat="1" ht="18" customHeight="1" spans="1:5">
      <c r="A142" s="143">
        <v>205</v>
      </c>
      <c r="B142" s="145" t="s">
        <v>192</v>
      </c>
      <c r="C142" s="212">
        <f>SUM(C143,C146,C153,C156,C158,C160,C164,C166)</f>
        <v>57649</v>
      </c>
      <c r="D142" s="221">
        <f>SUM(D143,D146,D153,D156,D158,D160,D164,D166)</f>
        <v>57437</v>
      </c>
      <c r="E142" s="286">
        <f t="shared" si="2"/>
        <v>100.369100057454</v>
      </c>
    </row>
    <row r="143" s="212" customFormat="1" ht="18" customHeight="1" spans="1:5">
      <c r="A143" s="143">
        <v>20501</v>
      </c>
      <c r="B143" s="145" t="s">
        <v>193</v>
      </c>
      <c r="C143" s="221">
        <f>SUM(C144:C145)</f>
        <v>750</v>
      </c>
      <c r="D143" s="221">
        <f>SUM(D144:D145)</f>
        <v>1141</v>
      </c>
      <c r="E143" s="286">
        <f t="shared" si="2"/>
        <v>65.7318141980719</v>
      </c>
    </row>
    <row r="144" s="212" customFormat="1" ht="18" customHeight="1" spans="1:5">
      <c r="A144" s="143">
        <v>2050101</v>
      </c>
      <c r="B144" s="143" t="s">
        <v>94</v>
      </c>
      <c r="C144" s="221">
        <v>747</v>
      </c>
      <c r="D144" s="221">
        <v>1105</v>
      </c>
      <c r="E144" s="286">
        <f t="shared" si="2"/>
        <v>67.6018099547511</v>
      </c>
    </row>
    <row r="145" s="212" customFormat="1" ht="18" customHeight="1" spans="1:5">
      <c r="A145" s="143">
        <v>2050199</v>
      </c>
      <c r="B145" s="143" t="s">
        <v>194</v>
      </c>
      <c r="C145" s="221">
        <v>3</v>
      </c>
      <c r="D145" s="221">
        <v>36</v>
      </c>
      <c r="E145" s="286">
        <f t="shared" si="2"/>
        <v>8.33333333333333</v>
      </c>
    </row>
    <row r="146" s="212" customFormat="1" ht="18" customHeight="1" spans="1:5">
      <c r="A146" s="143">
        <v>20502</v>
      </c>
      <c r="B146" s="145" t="s">
        <v>195</v>
      </c>
      <c r="C146" s="212">
        <f>SUM(C147:C152)</f>
        <v>53747</v>
      </c>
      <c r="D146" s="221">
        <f>SUM(D147:D152)</f>
        <v>53106</v>
      </c>
      <c r="E146" s="286">
        <f t="shared" si="2"/>
        <v>101.207019922419</v>
      </c>
    </row>
    <row r="147" s="212" customFormat="1" ht="18" customHeight="1" spans="1:5">
      <c r="A147" s="143">
        <v>2050201</v>
      </c>
      <c r="B147" s="143" t="s">
        <v>196</v>
      </c>
      <c r="C147" s="221">
        <v>1319</v>
      </c>
      <c r="D147" s="221">
        <v>1186</v>
      </c>
      <c r="E147" s="286">
        <f t="shared" si="2"/>
        <v>111.214165261383</v>
      </c>
    </row>
    <row r="148" s="212" customFormat="1" ht="18" customHeight="1" spans="1:5">
      <c r="A148" s="143">
        <v>2050202</v>
      </c>
      <c r="B148" s="143" t="s">
        <v>197</v>
      </c>
      <c r="C148" s="221">
        <v>13528</v>
      </c>
      <c r="D148" s="221">
        <v>9447</v>
      </c>
      <c r="E148" s="286">
        <f t="shared" si="2"/>
        <v>143.198899121414</v>
      </c>
    </row>
    <row r="149" s="212" customFormat="1" ht="18" customHeight="1" spans="1:5">
      <c r="A149" s="143">
        <v>2050203</v>
      </c>
      <c r="B149" s="143" t="s">
        <v>198</v>
      </c>
      <c r="C149" s="212">
        <v>13128</v>
      </c>
      <c r="D149" s="221">
        <v>7024</v>
      </c>
      <c r="E149" s="286">
        <f t="shared" si="2"/>
        <v>186.902050113895</v>
      </c>
    </row>
    <row r="150" s="212" customFormat="1" ht="18" customHeight="1" spans="1:5">
      <c r="A150" s="143">
        <v>2050204</v>
      </c>
      <c r="B150" s="143" t="s">
        <v>199</v>
      </c>
      <c r="C150" s="221">
        <v>3409</v>
      </c>
      <c r="D150" s="221">
        <v>3021</v>
      </c>
      <c r="E150" s="286">
        <f t="shared" si="2"/>
        <v>112.843429328037</v>
      </c>
    </row>
    <row r="151" s="212" customFormat="1" ht="18" customHeight="1" spans="1:5">
      <c r="A151" s="143">
        <v>2050205</v>
      </c>
      <c r="B151" s="143" t="s">
        <v>200</v>
      </c>
      <c r="C151" s="221">
        <v>43</v>
      </c>
      <c r="D151" s="221">
        <v>0</v>
      </c>
      <c r="E151" s="286"/>
    </row>
    <row r="152" s="212" customFormat="1" ht="18" customHeight="1" spans="1:5">
      <c r="A152" s="143">
        <v>2050299</v>
      </c>
      <c r="B152" s="143" t="s">
        <v>201</v>
      </c>
      <c r="C152" s="221">
        <v>22320</v>
      </c>
      <c r="D152" s="221">
        <v>32428</v>
      </c>
      <c r="E152" s="286">
        <f t="shared" si="2"/>
        <v>68.8294066855804</v>
      </c>
    </row>
    <row r="153" s="212" customFormat="1" ht="18" customHeight="1" spans="1:5">
      <c r="A153" s="143">
        <v>20503</v>
      </c>
      <c r="B153" s="145" t="s">
        <v>202</v>
      </c>
      <c r="C153" s="212">
        <f>SUM(C154:C155)</f>
        <v>1256</v>
      </c>
      <c r="D153" s="221">
        <f>SUM(D154:D155)</f>
        <v>806</v>
      </c>
      <c r="E153" s="286">
        <f t="shared" si="2"/>
        <v>155.831265508685</v>
      </c>
    </row>
    <row r="154" s="212" customFormat="1" ht="18" customHeight="1" spans="1:5">
      <c r="A154" s="143">
        <v>2050302</v>
      </c>
      <c r="B154" s="143" t="s">
        <v>203</v>
      </c>
      <c r="C154" s="221">
        <v>1236</v>
      </c>
      <c r="D154" s="221">
        <v>794</v>
      </c>
      <c r="E154" s="286">
        <f t="shared" si="2"/>
        <v>155.667506297229</v>
      </c>
    </row>
    <row r="155" s="212" customFormat="1" ht="18" customHeight="1" spans="1:5">
      <c r="A155" s="143">
        <v>2050399</v>
      </c>
      <c r="B155" s="143" t="s">
        <v>204</v>
      </c>
      <c r="C155" s="221">
        <v>20</v>
      </c>
      <c r="D155" s="221">
        <v>12</v>
      </c>
      <c r="E155" s="286">
        <f t="shared" si="2"/>
        <v>166.666666666667</v>
      </c>
    </row>
    <row r="156" s="212" customFormat="1" ht="18" customHeight="1" spans="1:5">
      <c r="A156" s="143">
        <v>20504</v>
      </c>
      <c r="B156" s="145" t="s">
        <v>205</v>
      </c>
      <c r="C156" s="212">
        <f>SUM(C157:C157)</f>
        <v>0</v>
      </c>
      <c r="D156" s="221">
        <f>SUM(D157:D157)</f>
        <v>12</v>
      </c>
      <c r="E156" s="286">
        <f t="shared" si="2"/>
        <v>0</v>
      </c>
    </row>
    <row r="157" s="212" customFormat="1" ht="18" customHeight="1" spans="1:5">
      <c r="A157" s="143">
        <v>2050403</v>
      </c>
      <c r="B157" s="143" t="s">
        <v>206</v>
      </c>
      <c r="C157" s="221">
        <v>0</v>
      </c>
      <c r="D157" s="221">
        <v>12</v>
      </c>
      <c r="E157" s="286">
        <f t="shared" si="2"/>
        <v>0</v>
      </c>
    </row>
    <row r="158" s="252" customFormat="1" ht="17.1" customHeight="1" spans="1:7">
      <c r="A158" s="143">
        <v>20507</v>
      </c>
      <c r="B158" s="145" t="s">
        <v>207</v>
      </c>
      <c r="C158" s="221">
        <f>SUM(C159:C159)</f>
        <v>116</v>
      </c>
      <c r="D158" s="221">
        <f>SUM(D159:D159)</f>
        <v>54</v>
      </c>
      <c r="E158" s="286">
        <f t="shared" si="2"/>
        <v>214.814814814815</v>
      </c>
      <c r="F158" s="287"/>
      <c r="G158" s="288"/>
    </row>
    <row r="159" s="212" customFormat="1" ht="18" customHeight="1" spans="1:5">
      <c r="A159" s="143">
        <v>2050701</v>
      </c>
      <c r="B159" s="143" t="s">
        <v>208</v>
      </c>
      <c r="C159" s="221">
        <v>116</v>
      </c>
      <c r="D159" s="221">
        <v>54</v>
      </c>
      <c r="E159" s="286">
        <f t="shared" si="2"/>
        <v>214.814814814815</v>
      </c>
    </row>
    <row r="160" s="212" customFormat="1" ht="18" customHeight="1" spans="1:5">
      <c r="A160" s="143">
        <v>20508</v>
      </c>
      <c r="B160" s="145" t="s">
        <v>209</v>
      </c>
      <c r="C160" s="212">
        <f>SUM(C161:C163)</f>
        <v>496</v>
      </c>
      <c r="D160" s="221">
        <f>SUM(D161:D163)</f>
        <v>1301</v>
      </c>
      <c r="E160" s="286">
        <f t="shared" si="2"/>
        <v>38.1245196003075</v>
      </c>
    </row>
    <row r="161" s="212" customFormat="1" ht="18" customHeight="1" spans="1:5">
      <c r="A161" s="143">
        <v>2050801</v>
      </c>
      <c r="B161" s="143" t="s">
        <v>210</v>
      </c>
      <c r="C161" s="221">
        <v>158</v>
      </c>
      <c r="D161" s="221">
        <v>275</v>
      </c>
      <c r="E161" s="286">
        <f t="shared" si="2"/>
        <v>57.4545454545455</v>
      </c>
    </row>
    <row r="162" s="212" customFormat="1" ht="18" customHeight="1" spans="1:5">
      <c r="A162" s="143">
        <v>2050802</v>
      </c>
      <c r="B162" s="143" t="s">
        <v>211</v>
      </c>
      <c r="C162" s="221">
        <v>299</v>
      </c>
      <c r="D162" s="221">
        <v>306</v>
      </c>
      <c r="E162" s="286">
        <f t="shared" si="2"/>
        <v>97.7124183006536</v>
      </c>
    </row>
    <row r="163" s="212" customFormat="1" ht="18" customHeight="1" spans="1:5">
      <c r="A163" s="143">
        <v>2050899</v>
      </c>
      <c r="B163" s="143" t="s">
        <v>212</v>
      </c>
      <c r="C163" s="212">
        <v>39</v>
      </c>
      <c r="D163" s="221">
        <v>720</v>
      </c>
      <c r="E163" s="286">
        <f t="shared" si="2"/>
        <v>5.41666666666667</v>
      </c>
    </row>
    <row r="164" s="212" customFormat="1" ht="18" customHeight="1" spans="1:5">
      <c r="A164" s="143">
        <v>20509</v>
      </c>
      <c r="B164" s="145" t="s">
        <v>213</v>
      </c>
      <c r="C164" s="221">
        <f>SUM(C165:C165)</f>
        <v>297</v>
      </c>
      <c r="D164" s="221">
        <f>SUM(D165:D165)</f>
        <v>418</v>
      </c>
      <c r="E164" s="286">
        <f t="shared" si="2"/>
        <v>71.0526315789474</v>
      </c>
    </row>
    <row r="165" s="212" customFormat="1" ht="18" customHeight="1" spans="1:5">
      <c r="A165" s="143">
        <v>2050999</v>
      </c>
      <c r="B165" s="143" t="s">
        <v>214</v>
      </c>
      <c r="C165" s="221">
        <v>297</v>
      </c>
      <c r="D165" s="221">
        <v>418</v>
      </c>
      <c r="E165" s="286">
        <f t="shared" si="2"/>
        <v>71.0526315789474</v>
      </c>
    </row>
    <row r="166" s="212" customFormat="1" ht="18" customHeight="1" spans="1:5">
      <c r="A166" s="143">
        <v>20599</v>
      </c>
      <c r="B166" s="145" t="s">
        <v>215</v>
      </c>
      <c r="C166" s="221">
        <f>C167</f>
        <v>987</v>
      </c>
      <c r="D166" s="221">
        <f>D167</f>
        <v>599</v>
      </c>
      <c r="E166" s="286">
        <f t="shared" si="2"/>
        <v>164.774624373957</v>
      </c>
    </row>
    <row r="167" s="212" customFormat="1" ht="17" customHeight="1" spans="1:5">
      <c r="A167" s="143">
        <v>2059999</v>
      </c>
      <c r="B167" s="143" t="s">
        <v>216</v>
      </c>
      <c r="C167" s="212">
        <v>987</v>
      </c>
      <c r="D167" s="221">
        <v>599</v>
      </c>
      <c r="E167" s="286">
        <f t="shared" si="2"/>
        <v>164.774624373957</v>
      </c>
    </row>
    <row r="168" s="212" customFormat="1" ht="18" customHeight="1" spans="1:5">
      <c r="A168" s="143">
        <v>206</v>
      </c>
      <c r="B168" s="145" t="s">
        <v>217</v>
      </c>
      <c r="C168" s="221">
        <f>SUM(C169,C173,C176,C179,C181,C185,C187)</f>
        <v>6019</v>
      </c>
      <c r="D168" s="221">
        <f>SUM(D169,D176,D179,,D181,,D185,D187)</f>
        <v>5778</v>
      </c>
      <c r="E168" s="286">
        <f t="shared" si="2"/>
        <v>104.17099342333</v>
      </c>
    </row>
    <row r="169" s="212" customFormat="1" ht="18" customHeight="1" spans="1:5">
      <c r="A169" s="143">
        <v>20601</v>
      </c>
      <c r="B169" s="145" t="s">
        <v>218</v>
      </c>
      <c r="C169" s="221">
        <f>SUM(C170:C172)</f>
        <v>702</v>
      </c>
      <c r="D169" s="221">
        <f>SUM(D170:D172)</f>
        <v>2000</v>
      </c>
      <c r="E169" s="286">
        <f t="shared" si="2"/>
        <v>35.1</v>
      </c>
    </row>
    <row r="170" s="212" customFormat="1" ht="18" customHeight="1" spans="1:5">
      <c r="A170" s="143">
        <v>2060101</v>
      </c>
      <c r="B170" s="143" t="s">
        <v>94</v>
      </c>
      <c r="C170" s="212">
        <v>65</v>
      </c>
      <c r="D170" s="221">
        <v>0</v>
      </c>
      <c r="E170" s="286"/>
    </row>
    <row r="171" s="212" customFormat="1" ht="18" customHeight="1" spans="1:5">
      <c r="A171" s="143">
        <v>2060102</v>
      </c>
      <c r="B171" s="143" t="s">
        <v>95</v>
      </c>
      <c r="C171" s="221">
        <v>20</v>
      </c>
      <c r="D171" s="221">
        <v>0</v>
      </c>
      <c r="E171" s="286"/>
    </row>
    <row r="172" s="212" customFormat="1" ht="18" customHeight="1" spans="1:5">
      <c r="A172" s="143">
        <v>2060199</v>
      </c>
      <c r="B172" s="143" t="s">
        <v>219</v>
      </c>
      <c r="C172" s="221">
        <v>617</v>
      </c>
      <c r="D172" s="221">
        <v>2000</v>
      </c>
      <c r="E172" s="286">
        <f t="shared" si="2"/>
        <v>30.85</v>
      </c>
    </row>
    <row r="173" s="212" customFormat="1" ht="18" customHeight="1" spans="1:5">
      <c r="A173" s="143">
        <v>20602</v>
      </c>
      <c r="B173" s="145" t="s">
        <v>220</v>
      </c>
      <c r="C173" s="221">
        <f>SUM(C174:C175)</f>
        <v>1370</v>
      </c>
      <c r="D173" s="221">
        <v>0</v>
      </c>
      <c r="E173" s="286"/>
    </row>
    <row r="174" s="212" customFormat="1" ht="18" customHeight="1" spans="1:5">
      <c r="A174" s="143">
        <v>2060208</v>
      </c>
      <c r="B174" s="143" t="s">
        <v>221</v>
      </c>
      <c r="C174" s="212">
        <v>100</v>
      </c>
      <c r="D174" s="221">
        <v>0</v>
      </c>
      <c r="E174" s="286"/>
    </row>
    <row r="175" s="212" customFormat="1" ht="18" customHeight="1" spans="1:5">
      <c r="A175" s="143">
        <v>2060299</v>
      </c>
      <c r="B175" s="143" t="s">
        <v>222</v>
      </c>
      <c r="C175" s="221">
        <v>1270</v>
      </c>
      <c r="D175" s="221">
        <v>0</v>
      </c>
      <c r="E175" s="286"/>
    </row>
    <row r="176" s="212" customFormat="1" ht="18" customHeight="1" spans="1:5">
      <c r="A176" s="143">
        <v>20604</v>
      </c>
      <c r="B176" s="145" t="s">
        <v>223</v>
      </c>
      <c r="C176" s="221">
        <f>SUM(C177:C178)</f>
        <v>520</v>
      </c>
      <c r="D176" s="221">
        <f>SUM(D177:D178)</f>
        <v>50</v>
      </c>
      <c r="E176" s="286">
        <f t="shared" si="2"/>
        <v>1040</v>
      </c>
    </row>
    <row r="177" s="212" customFormat="1" ht="18" customHeight="1" spans="1:5">
      <c r="A177" s="143">
        <v>2060404</v>
      </c>
      <c r="B177" s="143" t="s">
        <v>224</v>
      </c>
      <c r="C177" s="212">
        <v>520</v>
      </c>
      <c r="D177" s="221">
        <v>20</v>
      </c>
      <c r="E177" s="286">
        <f t="shared" si="2"/>
        <v>2600</v>
      </c>
    </row>
    <row r="178" s="212" customFormat="1" ht="18" customHeight="1" spans="1:5">
      <c r="A178" s="143">
        <v>2060499</v>
      </c>
      <c r="B178" s="143" t="s">
        <v>225</v>
      </c>
      <c r="C178" s="221">
        <v>0</v>
      </c>
      <c r="D178" s="221">
        <v>30</v>
      </c>
      <c r="E178" s="286">
        <f t="shared" si="2"/>
        <v>0</v>
      </c>
    </row>
    <row r="179" s="212" customFormat="1" ht="18" customHeight="1" spans="1:5">
      <c r="A179" s="143">
        <v>20605</v>
      </c>
      <c r="B179" s="145" t="s">
        <v>226</v>
      </c>
      <c r="C179" s="221">
        <f>SUM(C180:C180)</f>
        <v>69</v>
      </c>
      <c r="D179" s="221">
        <f>SUM(D180:D180)</f>
        <v>384</v>
      </c>
      <c r="E179" s="286">
        <f t="shared" si="2"/>
        <v>17.96875</v>
      </c>
    </row>
    <row r="180" s="212" customFormat="1" ht="18" customHeight="1" spans="1:5">
      <c r="A180" s="143">
        <v>2060599</v>
      </c>
      <c r="B180" s="143" t="s">
        <v>227</v>
      </c>
      <c r="C180" s="221">
        <v>69</v>
      </c>
      <c r="D180" s="221">
        <v>384</v>
      </c>
      <c r="E180" s="286">
        <f t="shared" si="2"/>
        <v>17.96875</v>
      </c>
    </row>
    <row r="181" s="212" customFormat="1" ht="18" customHeight="1" spans="1:5">
      <c r="A181" s="143">
        <v>20607</v>
      </c>
      <c r="B181" s="145" t="s">
        <v>228</v>
      </c>
      <c r="C181" s="212">
        <f>SUM(C182:C184)</f>
        <v>313</v>
      </c>
      <c r="D181" s="221">
        <f>SUM(D182:D184)</f>
        <v>69</v>
      </c>
      <c r="E181" s="286">
        <f t="shared" si="2"/>
        <v>453.623188405797</v>
      </c>
    </row>
    <row r="182" s="212" customFormat="1" ht="18" customHeight="1" spans="1:5">
      <c r="A182" s="143">
        <v>2060701</v>
      </c>
      <c r="B182" s="143" t="s">
        <v>229</v>
      </c>
      <c r="C182" s="221">
        <v>28</v>
      </c>
      <c r="D182" s="221">
        <v>58</v>
      </c>
      <c r="E182" s="286">
        <f t="shared" si="2"/>
        <v>48.2758620689655</v>
      </c>
    </row>
    <row r="183" s="212" customFormat="1" ht="18" customHeight="1" spans="1:5">
      <c r="A183" s="143">
        <v>2060702</v>
      </c>
      <c r="B183" s="143" t="s">
        <v>230</v>
      </c>
      <c r="C183" s="221">
        <v>282</v>
      </c>
      <c r="D183" s="221">
        <v>5</v>
      </c>
      <c r="E183" s="286">
        <f t="shared" si="2"/>
        <v>5640</v>
      </c>
    </row>
    <row r="184" s="212" customFormat="1" ht="18" customHeight="1" spans="1:5">
      <c r="A184" s="143">
        <v>2060799</v>
      </c>
      <c r="B184" s="143" t="s">
        <v>231</v>
      </c>
      <c r="C184" s="212">
        <v>3</v>
      </c>
      <c r="D184" s="221">
        <v>6</v>
      </c>
      <c r="E184" s="286">
        <f t="shared" si="2"/>
        <v>50</v>
      </c>
    </row>
    <row r="185" s="212" customFormat="1" ht="18" customHeight="1" spans="1:5">
      <c r="A185" s="143">
        <v>20609</v>
      </c>
      <c r="B185" s="145" t="s">
        <v>232</v>
      </c>
      <c r="C185" s="221">
        <f>SUM(C186:C186)</f>
        <v>59</v>
      </c>
      <c r="D185" s="221">
        <f>SUM(D186:D186)</f>
        <v>0</v>
      </c>
      <c r="E185" s="286"/>
    </row>
    <row r="186" s="212" customFormat="1" ht="18" customHeight="1" spans="1:5">
      <c r="A186" s="143">
        <v>2060999</v>
      </c>
      <c r="B186" s="143" t="s">
        <v>233</v>
      </c>
      <c r="C186" s="221">
        <v>59</v>
      </c>
      <c r="D186" s="221">
        <v>0</v>
      </c>
      <c r="E186" s="286"/>
    </row>
    <row r="187" s="212" customFormat="1" ht="18" customHeight="1" spans="1:5">
      <c r="A187" s="143">
        <v>20699</v>
      </c>
      <c r="B187" s="145" t="s">
        <v>234</v>
      </c>
      <c r="C187" s="221">
        <f>SUM(C188:C188)</f>
        <v>2986</v>
      </c>
      <c r="D187" s="221">
        <f>SUM(D188:D188)</f>
        <v>3275</v>
      </c>
      <c r="E187" s="286">
        <f t="shared" si="2"/>
        <v>91.175572519084</v>
      </c>
    </row>
    <row r="188" s="212" customFormat="1" ht="18" customHeight="1" spans="1:5">
      <c r="A188" s="143">
        <v>2069999</v>
      </c>
      <c r="B188" s="143" t="s">
        <v>235</v>
      </c>
      <c r="C188" s="212">
        <v>2986</v>
      </c>
      <c r="D188" s="221">
        <v>3275</v>
      </c>
      <c r="E188" s="286">
        <f t="shared" si="2"/>
        <v>91.175572519084</v>
      </c>
    </row>
    <row r="189" s="212" customFormat="1" ht="18" customHeight="1" spans="1:5">
      <c r="A189" s="143">
        <v>207</v>
      </c>
      <c r="B189" s="145" t="s">
        <v>236</v>
      </c>
      <c r="C189" s="221">
        <f>SUM(C190,C199,C201,C206,C210,C214)</f>
        <v>3356</v>
      </c>
      <c r="D189" s="221">
        <f>SUM(D190,D199,D201,D206,D210,D214)</f>
        <v>3610</v>
      </c>
      <c r="E189" s="286">
        <f t="shared" si="2"/>
        <v>92.9639889196676</v>
      </c>
    </row>
    <row r="190" s="212" customFormat="1" ht="18" customHeight="1" spans="1:5">
      <c r="A190" s="143">
        <v>20701</v>
      </c>
      <c r="B190" s="145" t="s">
        <v>237</v>
      </c>
      <c r="C190" s="221">
        <f>SUM(C191:C198)</f>
        <v>1963</v>
      </c>
      <c r="D190" s="221">
        <f>SUM(D191:D198)</f>
        <v>2225</v>
      </c>
      <c r="E190" s="286">
        <f t="shared" si="2"/>
        <v>88.2247191011236</v>
      </c>
    </row>
    <row r="191" s="212" customFormat="1" ht="18" customHeight="1" spans="1:5">
      <c r="A191" s="143">
        <v>2070101</v>
      </c>
      <c r="B191" s="143" t="s">
        <v>94</v>
      </c>
      <c r="C191" s="212">
        <v>596</v>
      </c>
      <c r="D191" s="221">
        <v>443</v>
      </c>
      <c r="E191" s="286">
        <f t="shared" si="2"/>
        <v>134.537246049661</v>
      </c>
    </row>
    <row r="192" s="212" customFormat="1" ht="18" customHeight="1" spans="1:5">
      <c r="A192" s="143">
        <v>2070104</v>
      </c>
      <c r="B192" s="143" t="s">
        <v>238</v>
      </c>
      <c r="C192" s="221">
        <v>11</v>
      </c>
      <c r="D192" s="221">
        <v>5</v>
      </c>
      <c r="E192" s="286">
        <f t="shared" si="2"/>
        <v>220</v>
      </c>
    </row>
    <row r="193" s="212" customFormat="1" ht="18" customHeight="1" spans="1:5">
      <c r="A193" s="143">
        <v>2070108</v>
      </c>
      <c r="B193" s="143" t="s">
        <v>239</v>
      </c>
      <c r="C193" s="221">
        <v>60</v>
      </c>
      <c r="D193" s="221">
        <v>9</v>
      </c>
      <c r="E193" s="286">
        <f t="shared" si="2"/>
        <v>666.666666666667</v>
      </c>
    </row>
    <row r="194" s="212" customFormat="1" ht="18" customHeight="1" spans="1:5">
      <c r="A194" s="143">
        <v>2070109</v>
      </c>
      <c r="B194" s="143" t="s">
        <v>240</v>
      </c>
      <c r="C194" s="221">
        <v>35</v>
      </c>
      <c r="D194" s="221">
        <v>18</v>
      </c>
      <c r="E194" s="286">
        <f t="shared" si="2"/>
        <v>194.444444444444</v>
      </c>
    </row>
    <row r="195" s="212" customFormat="1" ht="18" customHeight="1" spans="1:5">
      <c r="A195" s="143">
        <v>2070110</v>
      </c>
      <c r="B195" s="143" t="s">
        <v>241</v>
      </c>
      <c r="C195" s="212">
        <v>203</v>
      </c>
      <c r="D195" s="221">
        <v>0</v>
      </c>
      <c r="E195" s="286"/>
    </row>
    <row r="196" s="212" customFormat="1" ht="18" customHeight="1" spans="1:5">
      <c r="A196" s="143">
        <v>2070111</v>
      </c>
      <c r="B196" s="143" t="s">
        <v>242</v>
      </c>
      <c r="C196" s="221">
        <v>0</v>
      </c>
      <c r="D196" s="221">
        <v>7</v>
      </c>
      <c r="E196" s="286">
        <f t="shared" si="2"/>
        <v>0</v>
      </c>
    </row>
    <row r="197" s="212" customFormat="1" ht="18" customHeight="1" spans="1:5">
      <c r="A197" s="143">
        <v>2070112</v>
      </c>
      <c r="B197" s="143" t="s">
        <v>243</v>
      </c>
      <c r="C197" s="221">
        <v>154</v>
      </c>
      <c r="D197" s="221">
        <v>101</v>
      </c>
      <c r="E197" s="286">
        <f t="shared" si="2"/>
        <v>152.475247524752</v>
      </c>
    </row>
    <row r="198" s="212" customFormat="1" ht="18" customHeight="1" spans="1:5">
      <c r="A198" s="143">
        <v>2070199</v>
      </c>
      <c r="B198" s="143" t="s">
        <v>244</v>
      </c>
      <c r="C198" s="212">
        <v>904</v>
      </c>
      <c r="D198" s="221">
        <v>1642</v>
      </c>
      <c r="E198" s="286">
        <f t="shared" ref="E198:E261" si="3">C198/D198*100</f>
        <v>55.0548112058465</v>
      </c>
    </row>
    <row r="199" s="212" customFormat="1" ht="18" customHeight="1" spans="1:5">
      <c r="A199" s="143">
        <v>20702</v>
      </c>
      <c r="B199" s="145" t="s">
        <v>245</v>
      </c>
      <c r="C199" s="221">
        <f>SUM(C200:C200)</f>
        <v>157</v>
      </c>
      <c r="D199" s="221">
        <f>SUM(D200:D200)</f>
        <v>113</v>
      </c>
      <c r="E199" s="286">
        <f t="shared" si="3"/>
        <v>138.938053097345</v>
      </c>
    </row>
    <row r="200" s="212" customFormat="1" ht="18" customHeight="1" spans="1:5">
      <c r="A200" s="143">
        <v>2070204</v>
      </c>
      <c r="B200" s="143" t="s">
        <v>246</v>
      </c>
      <c r="C200" s="221">
        <v>157</v>
      </c>
      <c r="D200" s="221">
        <v>113</v>
      </c>
      <c r="E200" s="286">
        <f t="shared" si="3"/>
        <v>138.938053097345</v>
      </c>
    </row>
    <row r="201" s="212" customFormat="1" ht="18" customHeight="1" spans="1:5">
      <c r="A201" s="143">
        <v>20703</v>
      </c>
      <c r="B201" s="145" t="s">
        <v>247</v>
      </c>
      <c r="C201" s="221">
        <f>SUM(C202:C205)</f>
        <v>20</v>
      </c>
      <c r="D201" s="221">
        <f>SUM(D202:D205)</f>
        <v>401</v>
      </c>
      <c r="E201" s="286">
        <f t="shared" si="3"/>
        <v>4.98753117206983</v>
      </c>
    </row>
    <row r="202" s="212" customFormat="1" ht="18" customHeight="1" spans="1:5">
      <c r="A202" s="143">
        <v>2070301</v>
      </c>
      <c r="B202" s="143" t="s">
        <v>94</v>
      </c>
      <c r="C202" s="212">
        <v>1</v>
      </c>
      <c r="D202" s="221">
        <v>9</v>
      </c>
      <c r="E202" s="286">
        <f t="shared" si="3"/>
        <v>11.1111111111111</v>
      </c>
    </row>
    <row r="203" s="212" customFormat="1" ht="18" customHeight="1" spans="1:5">
      <c r="A203" s="143">
        <v>2070307</v>
      </c>
      <c r="B203" s="143" t="s">
        <v>248</v>
      </c>
      <c r="C203" s="221">
        <v>3</v>
      </c>
      <c r="D203" s="221">
        <v>18</v>
      </c>
      <c r="E203" s="286">
        <f t="shared" si="3"/>
        <v>16.6666666666667</v>
      </c>
    </row>
    <row r="204" s="212" customFormat="1" ht="18" customHeight="1" spans="1:5">
      <c r="A204" s="143">
        <v>2070308</v>
      </c>
      <c r="B204" s="143" t="s">
        <v>249</v>
      </c>
      <c r="C204" s="221">
        <v>16</v>
      </c>
      <c r="D204" s="221">
        <v>4</v>
      </c>
      <c r="E204" s="286">
        <f t="shared" si="3"/>
        <v>400</v>
      </c>
    </row>
    <row r="205" s="212" customFormat="1" ht="18" customHeight="1" spans="1:5">
      <c r="A205" s="143">
        <v>2070399</v>
      </c>
      <c r="B205" s="143" t="s">
        <v>250</v>
      </c>
      <c r="C205" s="212">
        <v>0</v>
      </c>
      <c r="D205" s="221">
        <v>370</v>
      </c>
      <c r="E205" s="286">
        <f t="shared" si="3"/>
        <v>0</v>
      </c>
    </row>
    <row r="206" s="212" customFormat="1" ht="18" customHeight="1" spans="1:5">
      <c r="A206" s="143">
        <v>20706</v>
      </c>
      <c r="B206" s="146" t="s">
        <v>251</v>
      </c>
      <c r="C206" s="221">
        <f>SUM(C207:C209)</f>
        <v>31</v>
      </c>
      <c r="D206" s="221">
        <f>SUM(D207:D209)</f>
        <v>33</v>
      </c>
      <c r="E206" s="286">
        <f t="shared" si="3"/>
        <v>93.9393939393939</v>
      </c>
    </row>
    <row r="207" s="212" customFormat="1" ht="18" customHeight="1" spans="1:5">
      <c r="A207" s="143">
        <v>2070604</v>
      </c>
      <c r="B207" s="147" t="s">
        <v>252</v>
      </c>
      <c r="C207" s="221">
        <v>21</v>
      </c>
      <c r="D207" s="221">
        <v>4</v>
      </c>
      <c r="E207" s="286">
        <f t="shared" si="3"/>
        <v>525</v>
      </c>
    </row>
    <row r="208" s="212" customFormat="1" ht="18" customHeight="1" spans="1:5">
      <c r="A208" s="143">
        <v>2070607</v>
      </c>
      <c r="B208" s="147" t="s">
        <v>253</v>
      </c>
      <c r="C208" s="221">
        <v>10</v>
      </c>
      <c r="D208" s="221">
        <v>9</v>
      </c>
      <c r="E208" s="286">
        <f t="shared" si="3"/>
        <v>111.111111111111</v>
      </c>
    </row>
    <row r="209" s="212" customFormat="1" ht="18" customHeight="1" spans="1:5">
      <c r="A209" s="143">
        <v>2070699</v>
      </c>
      <c r="B209" s="147" t="s">
        <v>254</v>
      </c>
      <c r="C209" s="212">
        <v>0</v>
      </c>
      <c r="D209" s="221">
        <v>20</v>
      </c>
      <c r="E209" s="286">
        <f t="shared" si="3"/>
        <v>0</v>
      </c>
    </row>
    <row r="210" s="212" customFormat="1" ht="18" customHeight="1" spans="1:5">
      <c r="A210" s="143">
        <v>20708</v>
      </c>
      <c r="B210" s="146" t="s">
        <v>255</v>
      </c>
      <c r="C210" s="221">
        <f>SUM(C211:C213)</f>
        <v>844</v>
      </c>
      <c r="D210" s="221">
        <f>SUM(D211:D213)</f>
        <v>529</v>
      </c>
      <c r="E210" s="286">
        <f t="shared" si="3"/>
        <v>159.546313799622</v>
      </c>
    </row>
    <row r="211" s="212" customFormat="1" ht="18" customHeight="1" spans="1:5">
      <c r="A211" s="143">
        <v>2070801</v>
      </c>
      <c r="B211" s="147" t="s">
        <v>94</v>
      </c>
      <c r="C211" s="221">
        <v>688</v>
      </c>
      <c r="D211" s="221">
        <v>372</v>
      </c>
      <c r="E211" s="286">
        <f t="shared" si="3"/>
        <v>184.94623655914</v>
      </c>
    </row>
    <row r="212" s="212" customFormat="1" ht="18" customHeight="1" spans="1:5">
      <c r="A212" s="143">
        <v>2070808</v>
      </c>
      <c r="B212" s="147" t="s">
        <v>256</v>
      </c>
      <c r="C212" s="212">
        <v>79</v>
      </c>
      <c r="D212" s="221">
        <v>130</v>
      </c>
      <c r="E212" s="286">
        <f t="shared" si="3"/>
        <v>60.7692307692308</v>
      </c>
    </row>
    <row r="213" s="212" customFormat="1" ht="18" customHeight="1" spans="1:5">
      <c r="A213" s="143">
        <v>2070899</v>
      </c>
      <c r="B213" s="147" t="s">
        <v>257</v>
      </c>
      <c r="C213" s="221">
        <v>77</v>
      </c>
      <c r="D213" s="221">
        <v>27</v>
      </c>
      <c r="E213" s="286">
        <f t="shared" si="3"/>
        <v>285.185185185185</v>
      </c>
    </row>
    <row r="214" s="212" customFormat="1" ht="18" customHeight="1" spans="1:5">
      <c r="A214" s="143">
        <v>20799</v>
      </c>
      <c r="B214" s="145" t="s">
        <v>258</v>
      </c>
      <c r="C214" s="221">
        <f>SUM(C215:C215)</f>
        <v>341</v>
      </c>
      <c r="D214" s="221">
        <f>SUM(D215:D215)</f>
        <v>309</v>
      </c>
      <c r="E214" s="286">
        <f t="shared" si="3"/>
        <v>110.355987055016</v>
      </c>
    </row>
    <row r="215" s="212" customFormat="1" ht="18" customHeight="1" spans="1:5">
      <c r="A215" s="143">
        <v>2079999</v>
      </c>
      <c r="B215" s="143" t="s">
        <v>259</v>
      </c>
      <c r="C215" s="221">
        <v>341</v>
      </c>
      <c r="D215" s="221">
        <v>309</v>
      </c>
      <c r="E215" s="286">
        <f t="shared" si="3"/>
        <v>110.355987055016</v>
      </c>
    </row>
    <row r="216" s="212" customFormat="1" ht="18" customHeight="1" spans="1:5">
      <c r="A216" s="143">
        <v>208</v>
      </c>
      <c r="B216" s="145" t="s">
        <v>260</v>
      </c>
      <c r="C216" s="212">
        <f>SUM(C217,C227,C232,C239,C241,C247,C254,C259,C265,C267,C270,C272,C275,C277,C279,C283,C286,C290,C292)</f>
        <v>39117</v>
      </c>
      <c r="D216" s="221">
        <f>SUM(D217,D227,D232,D239,D241,D247,D254,D259,D267,D270,D272,D275,D277,D279,D283,D286,D290,D292)</f>
        <v>42076</v>
      </c>
      <c r="E216" s="286">
        <f t="shared" si="3"/>
        <v>92.9674874037456</v>
      </c>
    </row>
    <row r="217" s="212" customFormat="1" ht="18" customHeight="1" spans="1:5">
      <c r="A217" s="143">
        <v>20801</v>
      </c>
      <c r="B217" s="145" t="s">
        <v>261</v>
      </c>
      <c r="C217" s="221">
        <f>SUM(C218:C226)</f>
        <v>3136</v>
      </c>
      <c r="D217" s="221">
        <f>SUM(D218:D226)</f>
        <v>1850</v>
      </c>
      <c r="E217" s="286">
        <f t="shared" si="3"/>
        <v>169.513513513514</v>
      </c>
    </row>
    <row r="218" s="212" customFormat="1" ht="18" customHeight="1" spans="1:5">
      <c r="A218" s="143">
        <v>2080101</v>
      </c>
      <c r="B218" s="143" t="s">
        <v>94</v>
      </c>
      <c r="C218" s="221">
        <v>583</v>
      </c>
      <c r="D218" s="221">
        <v>367</v>
      </c>
      <c r="E218" s="286">
        <f t="shared" si="3"/>
        <v>158.855585831063</v>
      </c>
    </row>
    <row r="219" s="212" customFormat="1" ht="18" customHeight="1" spans="1:5">
      <c r="A219" s="143">
        <v>2080102</v>
      </c>
      <c r="B219" s="143" t="s">
        <v>95</v>
      </c>
      <c r="C219" s="212">
        <v>186</v>
      </c>
      <c r="D219" s="221">
        <v>221</v>
      </c>
      <c r="E219" s="286">
        <f t="shared" si="3"/>
        <v>84.1628959276018</v>
      </c>
    </row>
    <row r="220" s="212" customFormat="1" ht="18" customHeight="1" spans="1:5">
      <c r="A220" s="143">
        <v>2080104</v>
      </c>
      <c r="B220" s="143" t="s">
        <v>262</v>
      </c>
      <c r="C220" s="221">
        <v>808</v>
      </c>
      <c r="D220" s="221">
        <v>590</v>
      </c>
      <c r="E220" s="286">
        <f t="shared" si="3"/>
        <v>136.949152542373</v>
      </c>
    </row>
    <row r="221" s="212" customFormat="1" ht="18" customHeight="1" spans="1:5">
      <c r="A221" s="143">
        <v>2080105</v>
      </c>
      <c r="B221" s="143" t="s">
        <v>263</v>
      </c>
      <c r="C221" s="221">
        <v>46</v>
      </c>
      <c r="D221" s="221">
        <v>38</v>
      </c>
      <c r="E221" s="286">
        <f t="shared" si="3"/>
        <v>121.052631578947</v>
      </c>
    </row>
    <row r="222" s="212" customFormat="1" ht="18" customHeight="1" spans="1:5">
      <c r="A222" s="143">
        <v>2080106</v>
      </c>
      <c r="B222" s="143" t="s">
        <v>264</v>
      </c>
      <c r="C222" s="221">
        <v>143</v>
      </c>
      <c r="D222" s="221">
        <v>155</v>
      </c>
      <c r="E222" s="286">
        <f t="shared" si="3"/>
        <v>92.258064516129</v>
      </c>
    </row>
    <row r="223" s="212" customFormat="1" ht="18" customHeight="1" spans="1:5">
      <c r="A223" s="143">
        <v>2080107</v>
      </c>
      <c r="B223" s="143" t="s">
        <v>265</v>
      </c>
      <c r="C223" s="212">
        <v>8</v>
      </c>
      <c r="D223" s="221">
        <v>32</v>
      </c>
      <c r="E223" s="286">
        <f t="shared" si="3"/>
        <v>25</v>
      </c>
    </row>
    <row r="224" s="212" customFormat="1" ht="18" customHeight="1" spans="1:5">
      <c r="A224" s="143">
        <v>2080109</v>
      </c>
      <c r="B224" s="143" t="s">
        <v>266</v>
      </c>
      <c r="C224" s="221">
        <v>363</v>
      </c>
      <c r="D224" s="221">
        <v>275</v>
      </c>
      <c r="E224" s="286">
        <f t="shared" si="3"/>
        <v>132</v>
      </c>
    </row>
    <row r="225" s="212" customFormat="1" ht="18" customHeight="1" spans="1:5">
      <c r="A225" s="143">
        <v>2080112</v>
      </c>
      <c r="B225" s="143" t="s">
        <v>267</v>
      </c>
      <c r="C225" s="221">
        <v>4</v>
      </c>
      <c r="D225" s="221">
        <v>0</v>
      </c>
      <c r="E225" s="286"/>
    </row>
    <row r="226" s="212" customFormat="1" ht="18" customHeight="1" spans="1:5">
      <c r="A226" s="143">
        <v>2080199</v>
      </c>
      <c r="B226" s="143" t="s">
        <v>268</v>
      </c>
      <c r="C226" s="212">
        <v>995</v>
      </c>
      <c r="D226" s="221">
        <v>172</v>
      </c>
      <c r="E226" s="286">
        <f t="shared" si="3"/>
        <v>578.488372093023</v>
      </c>
    </row>
    <row r="227" s="212" customFormat="1" ht="18" customHeight="1" spans="1:5">
      <c r="A227" s="143">
        <v>20802</v>
      </c>
      <c r="B227" s="145" t="s">
        <v>269</v>
      </c>
      <c r="C227" s="221">
        <f>SUM(C228:C231)</f>
        <v>927</v>
      </c>
      <c r="D227" s="221">
        <f>SUM(D228:D231)</f>
        <v>1825</v>
      </c>
      <c r="E227" s="286">
        <f t="shared" si="3"/>
        <v>50.7945205479452</v>
      </c>
    </row>
    <row r="228" s="212" customFormat="1" ht="18" customHeight="1" spans="1:5">
      <c r="A228" s="143">
        <v>2080201</v>
      </c>
      <c r="B228" s="143" t="s">
        <v>94</v>
      </c>
      <c r="C228" s="221">
        <v>468</v>
      </c>
      <c r="D228" s="221">
        <v>317</v>
      </c>
      <c r="E228" s="286">
        <f t="shared" si="3"/>
        <v>147.634069400631</v>
      </c>
    </row>
    <row r="229" s="212" customFormat="1" ht="18" customHeight="1" spans="1:5">
      <c r="A229" s="143">
        <v>2080202</v>
      </c>
      <c r="B229" s="143" t="s">
        <v>95</v>
      </c>
      <c r="C229" s="221">
        <v>0</v>
      </c>
      <c r="D229" s="221">
        <v>55</v>
      </c>
      <c r="E229" s="286">
        <f t="shared" si="3"/>
        <v>0</v>
      </c>
    </row>
    <row r="230" s="212" customFormat="1" ht="18" customHeight="1" spans="1:5">
      <c r="A230" s="143">
        <v>2080208</v>
      </c>
      <c r="B230" s="143" t="s">
        <v>270</v>
      </c>
      <c r="C230" s="212">
        <v>348</v>
      </c>
      <c r="D230" s="221">
        <v>877</v>
      </c>
      <c r="E230" s="286">
        <f t="shared" si="3"/>
        <v>39.6807297605473</v>
      </c>
    </row>
    <row r="231" s="212" customFormat="1" ht="18" customHeight="1" spans="1:5">
      <c r="A231" s="143">
        <v>2080299</v>
      </c>
      <c r="B231" s="143" t="s">
        <v>271</v>
      </c>
      <c r="C231" s="221">
        <v>111</v>
      </c>
      <c r="D231" s="221">
        <v>576</v>
      </c>
      <c r="E231" s="286">
        <f t="shared" si="3"/>
        <v>19.2708333333333</v>
      </c>
    </row>
    <row r="232" s="212" customFormat="1" ht="18" customHeight="1" spans="1:5">
      <c r="A232" s="143">
        <v>20805</v>
      </c>
      <c r="B232" s="145" t="s">
        <v>272</v>
      </c>
      <c r="C232" s="221">
        <f>SUM(C233:C238)</f>
        <v>14773</v>
      </c>
      <c r="D232" s="221">
        <f>SUM(D233:D238)</f>
        <v>18380</v>
      </c>
      <c r="E232" s="286">
        <f t="shared" si="3"/>
        <v>80.3754080522307</v>
      </c>
    </row>
    <row r="233" s="212" customFormat="1" ht="18" customHeight="1" spans="1:5">
      <c r="A233" s="143">
        <v>2080501</v>
      </c>
      <c r="B233" s="143" t="s">
        <v>273</v>
      </c>
      <c r="C233" s="212">
        <v>5</v>
      </c>
      <c r="D233" s="221">
        <v>3905</v>
      </c>
      <c r="E233" s="286">
        <f t="shared" si="3"/>
        <v>0.128040973111396</v>
      </c>
    </row>
    <row r="234" s="212" customFormat="1" ht="18" customHeight="1" spans="1:5">
      <c r="A234" s="143">
        <v>2080502</v>
      </c>
      <c r="B234" s="143" t="s">
        <v>274</v>
      </c>
      <c r="C234" s="221">
        <v>26</v>
      </c>
      <c r="D234" s="221">
        <v>71</v>
      </c>
      <c r="E234" s="286">
        <f t="shared" si="3"/>
        <v>36.6197183098592</v>
      </c>
    </row>
    <row r="235" s="212" customFormat="1" ht="18" customHeight="1" spans="1:5">
      <c r="A235" s="143">
        <v>2080505</v>
      </c>
      <c r="B235" s="143" t="s">
        <v>275</v>
      </c>
      <c r="C235" s="221">
        <v>8280</v>
      </c>
      <c r="D235" s="221">
        <v>8346</v>
      </c>
      <c r="E235" s="286">
        <f t="shared" si="3"/>
        <v>99.2092020129403</v>
      </c>
    </row>
    <row r="236" s="212" customFormat="1" ht="18" customHeight="1" spans="1:5">
      <c r="A236" s="143">
        <v>2080506</v>
      </c>
      <c r="B236" s="143" t="s">
        <v>276</v>
      </c>
      <c r="C236" s="221">
        <v>2279</v>
      </c>
      <c r="D236" s="221">
        <v>1477</v>
      </c>
      <c r="E236" s="286">
        <f t="shared" si="3"/>
        <v>154.299255247123</v>
      </c>
    </row>
    <row r="237" s="212" customFormat="1" ht="17" customHeight="1" spans="1:5">
      <c r="A237" s="143">
        <v>2080507</v>
      </c>
      <c r="B237" s="143" t="s">
        <v>277</v>
      </c>
      <c r="C237" s="212">
        <v>4090</v>
      </c>
      <c r="D237" s="221">
        <v>3258</v>
      </c>
      <c r="E237" s="286">
        <f t="shared" si="3"/>
        <v>125.537139349294</v>
      </c>
    </row>
    <row r="238" s="212" customFormat="1" ht="18" customHeight="1" spans="1:5">
      <c r="A238" s="143">
        <v>2080599</v>
      </c>
      <c r="B238" s="143" t="s">
        <v>278</v>
      </c>
      <c r="C238" s="221">
        <v>93</v>
      </c>
      <c r="D238" s="221">
        <v>1323</v>
      </c>
      <c r="E238" s="286">
        <f t="shared" si="3"/>
        <v>7.02947845804989</v>
      </c>
    </row>
    <row r="239" s="212" customFormat="1" ht="18" customHeight="1" spans="1:5">
      <c r="A239" s="143">
        <v>20807</v>
      </c>
      <c r="B239" s="145" t="s">
        <v>279</v>
      </c>
      <c r="C239" s="221">
        <f>SUM(C240:C240)</f>
        <v>2170</v>
      </c>
      <c r="D239" s="221">
        <f>SUM(D240:D240)</f>
        <v>1755</v>
      </c>
      <c r="E239" s="286">
        <f t="shared" si="3"/>
        <v>123.646723646724</v>
      </c>
    </row>
    <row r="240" s="212" customFormat="1" ht="18" customHeight="1" spans="1:5">
      <c r="A240" s="143">
        <v>2080799</v>
      </c>
      <c r="B240" s="143" t="s">
        <v>280</v>
      </c>
      <c r="C240" s="212">
        <v>2170</v>
      </c>
      <c r="D240" s="221">
        <v>1755</v>
      </c>
      <c r="E240" s="286">
        <f t="shared" si="3"/>
        <v>123.646723646724</v>
      </c>
    </row>
    <row r="241" s="212" customFormat="1" ht="18" customHeight="1" spans="1:5">
      <c r="A241" s="143">
        <v>20808</v>
      </c>
      <c r="B241" s="145" t="s">
        <v>281</v>
      </c>
      <c r="C241" s="221">
        <f>SUM(C242:C246)</f>
        <v>3540</v>
      </c>
      <c r="D241" s="221">
        <f>SUM(D242:D246)</f>
        <v>2795</v>
      </c>
      <c r="E241" s="286">
        <f t="shared" si="3"/>
        <v>126.654740608229</v>
      </c>
    </row>
    <row r="242" s="212" customFormat="1" ht="18" customHeight="1" spans="1:5">
      <c r="A242" s="143">
        <v>2080801</v>
      </c>
      <c r="B242" s="143" t="s">
        <v>282</v>
      </c>
      <c r="C242" s="221">
        <v>1636</v>
      </c>
      <c r="D242" s="221">
        <v>1040</v>
      </c>
      <c r="E242" s="286">
        <f t="shared" si="3"/>
        <v>157.307692307692</v>
      </c>
    </row>
    <row r="243" s="212" customFormat="1" ht="18" customHeight="1" spans="1:5">
      <c r="A243" s="143">
        <v>2080802</v>
      </c>
      <c r="B243" s="143" t="s">
        <v>283</v>
      </c>
      <c r="C243" s="221">
        <v>5</v>
      </c>
      <c r="D243" s="221">
        <v>111</v>
      </c>
      <c r="E243" s="286">
        <f t="shared" si="3"/>
        <v>4.5045045045045</v>
      </c>
    </row>
    <row r="244" s="212" customFormat="1" ht="18" hidden="1" customHeight="1" spans="1:5">
      <c r="A244" s="143">
        <v>2080804</v>
      </c>
      <c r="B244" s="289" t="s">
        <v>284</v>
      </c>
      <c r="C244" s="212">
        <v>0</v>
      </c>
      <c r="D244" s="221">
        <v>0</v>
      </c>
      <c r="E244" s="286" t="e">
        <f t="shared" si="3"/>
        <v>#DIV/0!</v>
      </c>
    </row>
    <row r="245" s="212" customFormat="1" ht="18" customHeight="1" spans="1:5">
      <c r="A245" s="143">
        <v>2080805</v>
      </c>
      <c r="B245" s="143" t="s">
        <v>285</v>
      </c>
      <c r="C245" s="221">
        <v>189</v>
      </c>
      <c r="D245" s="221">
        <v>169</v>
      </c>
      <c r="E245" s="286">
        <f t="shared" si="3"/>
        <v>111.834319526627</v>
      </c>
    </row>
    <row r="246" s="212" customFormat="1" ht="18" customHeight="1" spans="1:5">
      <c r="A246" s="143">
        <v>2080899</v>
      </c>
      <c r="B246" s="143" t="s">
        <v>286</v>
      </c>
      <c r="C246" s="221">
        <v>1710</v>
      </c>
      <c r="D246" s="221">
        <v>1475</v>
      </c>
      <c r="E246" s="286">
        <f t="shared" si="3"/>
        <v>115.932203389831</v>
      </c>
    </row>
    <row r="247" s="212" customFormat="1" ht="18" customHeight="1" spans="1:5">
      <c r="A247" s="143">
        <v>20809</v>
      </c>
      <c r="B247" s="145" t="s">
        <v>287</v>
      </c>
      <c r="C247" s="212">
        <f>SUM(C248:C253)</f>
        <v>243</v>
      </c>
      <c r="D247" s="221">
        <f>SUM(D248:D253)</f>
        <v>471</v>
      </c>
      <c r="E247" s="286">
        <f t="shared" si="3"/>
        <v>51.5923566878981</v>
      </c>
    </row>
    <row r="248" s="212" customFormat="1" ht="18" customHeight="1" spans="1:5">
      <c r="A248" s="143">
        <v>2080901</v>
      </c>
      <c r="B248" s="143" t="s">
        <v>288</v>
      </c>
      <c r="C248" s="221">
        <v>0</v>
      </c>
      <c r="D248" s="221">
        <v>103</v>
      </c>
      <c r="E248" s="286">
        <f t="shared" si="3"/>
        <v>0</v>
      </c>
    </row>
    <row r="249" s="212" customFormat="1" ht="18" customHeight="1" spans="1:5">
      <c r="A249" s="143">
        <v>2080902</v>
      </c>
      <c r="B249" s="143" t="s">
        <v>289</v>
      </c>
      <c r="C249" s="221">
        <v>50</v>
      </c>
      <c r="D249" s="221">
        <v>3</v>
      </c>
      <c r="E249" s="286">
        <f t="shared" si="3"/>
        <v>1666.66666666667</v>
      </c>
    </row>
    <row r="250" s="212" customFormat="1" ht="18" customHeight="1" spans="1:5">
      <c r="A250" s="143">
        <v>2080903</v>
      </c>
      <c r="B250" s="143" t="s">
        <v>290</v>
      </c>
      <c r="C250" s="221">
        <v>26</v>
      </c>
      <c r="D250" s="221">
        <v>0</v>
      </c>
      <c r="E250" s="286"/>
    </row>
    <row r="251" s="212" customFormat="1" ht="18" customHeight="1" spans="1:5">
      <c r="A251" s="143">
        <v>2080904</v>
      </c>
      <c r="B251" s="143" t="s">
        <v>291</v>
      </c>
      <c r="C251" s="212">
        <v>0</v>
      </c>
      <c r="D251" s="221">
        <v>35</v>
      </c>
      <c r="E251" s="286">
        <f t="shared" si="3"/>
        <v>0</v>
      </c>
    </row>
    <row r="252" s="212" customFormat="1" ht="18" customHeight="1" spans="1:5">
      <c r="A252" s="143">
        <v>2080905</v>
      </c>
      <c r="B252" s="143" t="s">
        <v>292</v>
      </c>
      <c r="C252" s="221">
        <v>21</v>
      </c>
      <c r="D252" s="221">
        <v>59</v>
      </c>
      <c r="E252" s="286">
        <f t="shared" si="3"/>
        <v>35.5932203389831</v>
      </c>
    </row>
    <row r="253" s="212" customFormat="1" ht="18" customHeight="1" spans="1:5">
      <c r="A253" s="143">
        <v>2080999</v>
      </c>
      <c r="B253" s="143" t="s">
        <v>293</v>
      </c>
      <c r="C253" s="221">
        <v>146</v>
      </c>
      <c r="D253" s="221">
        <v>271</v>
      </c>
      <c r="E253" s="286">
        <f t="shared" si="3"/>
        <v>53.8745387453875</v>
      </c>
    </row>
    <row r="254" s="212" customFormat="1" ht="18" customHeight="1" spans="1:5">
      <c r="A254" s="143">
        <v>20810</v>
      </c>
      <c r="B254" s="145" t="s">
        <v>294</v>
      </c>
      <c r="C254" s="212">
        <f>SUM(C255:C258)</f>
        <v>391</v>
      </c>
      <c r="D254" s="221">
        <f>SUM(D255:D258)</f>
        <v>201</v>
      </c>
      <c r="E254" s="286">
        <f t="shared" si="3"/>
        <v>194.52736318408</v>
      </c>
    </row>
    <row r="255" s="212" customFormat="1" ht="18" customHeight="1" spans="1:5">
      <c r="A255" s="143">
        <v>2081001</v>
      </c>
      <c r="B255" s="143" t="s">
        <v>295</v>
      </c>
      <c r="C255" s="221">
        <v>7</v>
      </c>
      <c r="D255" s="221">
        <v>107</v>
      </c>
      <c r="E255" s="286">
        <f t="shared" si="3"/>
        <v>6.54205607476635</v>
      </c>
    </row>
    <row r="256" s="212" customFormat="1" ht="18" customHeight="1" spans="1:5">
      <c r="A256" s="143">
        <v>2081002</v>
      </c>
      <c r="B256" s="143" t="s">
        <v>296</v>
      </c>
      <c r="C256" s="221">
        <v>97</v>
      </c>
      <c r="D256" s="221">
        <v>49</v>
      </c>
      <c r="E256" s="286">
        <f t="shared" si="3"/>
        <v>197.959183673469</v>
      </c>
    </row>
    <row r="257" s="212" customFormat="1" ht="18" customHeight="1" spans="1:5">
      <c r="A257" s="143">
        <v>2081006</v>
      </c>
      <c r="B257" s="143" t="s">
        <v>297</v>
      </c>
      <c r="C257" s="221">
        <v>277</v>
      </c>
      <c r="D257" s="221">
        <v>40</v>
      </c>
      <c r="E257" s="286">
        <f t="shared" si="3"/>
        <v>692.5</v>
      </c>
    </row>
    <row r="258" s="212" customFormat="1" ht="18" customHeight="1" spans="1:5">
      <c r="A258" s="143">
        <v>2081099</v>
      </c>
      <c r="B258" s="143" t="s">
        <v>298</v>
      </c>
      <c r="C258" s="212">
        <v>10</v>
      </c>
      <c r="D258" s="221">
        <v>5</v>
      </c>
      <c r="E258" s="286">
        <f t="shared" si="3"/>
        <v>200</v>
      </c>
    </row>
    <row r="259" s="212" customFormat="1" ht="18" customHeight="1" spans="1:5">
      <c r="A259" s="143">
        <v>20811</v>
      </c>
      <c r="B259" s="145" t="s">
        <v>299</v>
      </c>
      <c r="C259" s="221">
        <f>SUM(C260:C264)</f>
        <v>1365</v>
      </c>
      <c r="D259" s="221">
        <f>SUM(D260:D264)</f>
        <v>1690</v>
      </c>
      <c r="E259" s="286">
        <f t="shared" si="3"/>
        <v>80.7692307692308</v>
      </c>
    </row>
    <row r="260" s="212" customFormat="1" ht="18" customHeight="1" spans="1:5">
      <c r="A260" s="143">
        <v>2081101</v>
      </c>
      <c r="B260" s="143" t="s">
        <v>94</v>
      </c>
      <c r="C260" s="221">
        <v>94</v>
      </c>
      <c r="D260" s="221">
        <v>75</v>
      </c>
      <c r="E260" s="286">
        <f t="shared" si="3"/>
        <v>125.333333333333</v>
      </c>
    </row>
    <row r="261" s="212" customFormat="1" ht="18" customHeight="1" spans="1:5">
      <c r="A261" s="143">
        <v>2081104</v>
      </c>
      <c r="B261" s="143" t="s">
        <v>300</v>
      </c>
      <c r="C261" s="212">
        <v>29</v>
      </c>
      <c r="D261" s="221">
        <v>44</v>
      </c>
      <c r="E261" s="286">
        <f t="shared" si="3"/>
        <v>65.9090909090909</v>
      </c>
    </row>
    <row r="262" s="212" customFormat="1" ht="18" customHeight="1" spans="1:5">
      <c r="A262" s="143">
        <v>2081105</v>
      </c>
      <c r="B262" s="143" t="s">
        <v>301</v>
      </c>
      <c r="C262" s="221">
        <v>88</v>
      </c>
      <c r="D262" s="221">
        <v>31</v>
      </c>
      <c r="E262" s="286">
        <f t="shared" ref="E262:E325" si="4">C262/D262*100</f>
        <v>283.870967741935</v>
      </c>
    </row>
    <row r="263" s="212" customFormat="1" ht="18" customHeight="1" spans="1:5">
      <c r="A263" s="143">
        <v>2081107</v>
      </c>
      <c r="B263" s="143" t="s">
        <v>302</v>
      </c>
      <c r="C263" s="221">
        <v>565</v>
      </c>
      <c r="D263" s="221">
        <v>506</v>
      </c>
      <c r="E263" s="286">
        <f t="shared" si="4"/>
        <v>111.660079051383</v>
      </c>
    </row>
    <row r="264" s="212" customFormat="1" ht="18" customHeight="1" spans="1:5">
      <c r="A264" s="143">
        <v>2081199</v>
      </c>
      <c r="B264" s="143" t="s">
        <v>303</v>
      </c>
      <c r="C264" s="221">
        <v>589</v>
      </c>
      <c r="D264" s="221">
        <v>1034</v>
      </c>
      <c r="E264" s="286">
        <f t="shared" si="4"/>
        <v>56.963249516441</v>
      </c>
    </row>
    <row r="265" s="212" customFormat="1" ht="18" customHeight="1" spans="1:5">
      <c r="A265" s="143">
        <v>20816</v>
      </c>
      <c r="B265" s="145" t="s">
        <v>304</v>
      </c>
      <c r="C265" s="212">
        <f>SUM(C266:C266)</f>
        <v>15</v>
      </c>
      <c r="D265" s="221">
        <v>0</v>
      </c>
      <c r="E265" s="286"/>
    </row>
    <row r="266" s="212" customFormat="1" ht="18" customHeight="1" spans="1:5">
      <c r="A266" s="143">
        <v>2081699</v>
      </c>
      <c r="B266" s="143" t="s">
        <v>305</v>
      </c>
      <c r="C266" s="221">
        <v>15</v>
      </c>
      <c r="D266" s="221">
        <v>0</v>
      </c>
      <c r="E266" s="286"/>
    </row>
    <row r="267" s="212" customFormat="1" ht="18" customHeight="1" spans="1:5">
      <c r="A267" s="143">
        <v>20819</v>
      </c>
      <c r="B267" s="145" t="s">
        <v>306</v>
      </c>
      <c r="C267" s="221">
        <f>SUM(C268:C269)</f>
        <v>5497</v>
      </c>
      <c r="D267" s="221">
        <f>SUM(D268:D269)</f>
        <v>5289</v>
      </c>
      <c r="E267" s="286">
        <f t="shared" si="4"/>
        <v>103.932690489696</v>
      </c>
    </row>
    <row r="268" s="212" customFormat="1" ht="18" customHeight="1" spans="1:5">
      <c r="A268" s="143">
        <v>2081901</v>
      </c>
      <c r="B268" s="143" t="s">
        <v>307</v>
      </c>
      <c r="C268" s="212">
        <v>5497</v>
      </c>
      <c r="D268" s="221">
        <v>4459</v>
      </c>
      <c r="E268" s="286">
        <f t="shared" si="4"/>
        <v>123.278762054272</v>
      </c>
    </row>
    <row r="269" s="212" customFormat="1" ht="18" customHeight="1" spans="1:5">
      <c r="A269" s="143">
        <v>2081902</v>
      </c>
      <c r="B269" s="143" t="s">
        <v>308</v>
      </c>
      <c r="C269" s="221">
        <v>0</v>
      </c>
      <c r="D269" s="221">
        <v>830</v>
      </c>
      <c r="E269" s="286">
        <f t="shared" si="4"/>
        <v>0</v>
      </c>
    </row>
    <row r="270" s="212" customFormat="1" ht="18" customHeight="1" spans="1:5">
      <c r="A270" s="143">
        <v>20820</v>
      </c>
      <c r="B270" s="145" t="s">
        <v>309</v>
      </c>
      <c r="C270" s="221">
        <f>SUM(C271:C271)</f>
        <v>0</v>
      </c>
      <c r="D270" s="221">
        <f>SUM(D271:D271)</f>
        <v>198</v>
      </c>
      <c r="E270" s="286">
        <f t="shared" si="4"/>
        <v>0</v>
      </c>
    </row>
    <row r="271" s="212" customFormat="1" ht="18" customHeight="1" spans="1:5">
      <c r="A271" s="143">
        <v>2082001</v>
      </c>
      <c r="B271" s="143" t="s">
        <v>310</v>
      </c>
      <c r="C271" s="221">
        <v>0</v>
      </c>
      <c r="D271" s="221">
        <v>198</v>
      </c>
      <c r="E271" s="286">
        <f t="shared" si="4"/>
        <v>0</v>
      </c>
    </row>
    <row r="272" s="212" customFormat="1" ht="18" customHeight="1" spans="1:5">
      <c r="A272" s="143">
        <v>20821</v>
      </c>
      <c r="B272" s="145" t="s">
        <v>311</v>
      </c>
      <c r="C272" s="212">
        <f>SUM(C273:C274)</f>
        <v>29</v>
      </c>
      <c r="D272" s="221">
        <f>SUM(D273:D274)</f>
        <v>403</v>
      </c>
      <c r="E272" s="286">
        <f t="shared" si="4"/>
        <v>7.19602977667494</v>
      </c>
    </row>
    <row r="273" s="212" customFormat="1" ht="18" customHeight="1" spans="1:5">
      <c r="A273" s="143">
        <v>2082101</v>
      </c>
      <c r="B273" s="143" t="s">
        <v>312</v>
      </c>
      <c r="C273" s="221">
        <v>0</v>
      </c>
      <c r="D273" s="221">
        <v>403</v>
      </c>
      <c r="E273" s="286">
        <f t="shared" si="4"/>
        <v>0</v>
      </c>
    </row>
    <row r="274" s="212" customFormat="1" ht="18" customHeight="1" spans="1:5">
      <c r="A274" s="143">
        <v>2082102</v>
      </c>
      <c r="B274" s="143" t="s">
        <v>313</v>
      </c>
      <c r="C274" s="221">
        <v>29</v>
      </c>
      <c r="D274" s="221">
        <v>0</v>
      </c>
      <c r="E274" s="286"/>
    </row>
    <row r="275" s="212" customFormat="1" ht="18" customHeight="1" spans="1:5">
      <c r="A275" s="143">
        <v>20824</v>
      </c>
      <c r="B275" s="145" t="s">
        <v>314</v>
      </c>
      <c r="C275" s="212">
        <f>SUM(C276:C276)</f>
        <v>53</v>
      </c>
      <c r="D275" s="221">
        <f>SUM(D276:D276)</f>
        <v>33</v>
      </c>
      <c r="E275" s="286">
        <f t="shared" si="4"/>
        <v>160.606060606061</v>
      </c>
    </row>
    <row r="276" s="212" customFormat="1" ht="18" customHeight="1" spans="1:5">
      <c r="A276" s="143">
        <v>2082402</v>
      </c>
      <c r="B276" s="143" t="s">
        <v>315</v>
      </c>
      <c r="C276" s="221">
        <v>53</v>
      </c>
      <c r="D276" s="221">
        <v>33</v>
      </c>
      <c r="E276" s="286">
        <f t="shared" si="4"/>
        <v>160.606060606061</v>
      </c>
    </row>
    <row r="277" s="212" customFormat="1" ht="18" customHeight="1" spans="1:5">
      <c r="A277" s="143">
        <v>20825</v>
      </c>
      <c r="B277" s="145" t="s">
        <v>316</v>
      </c>
      <c r="C277" s="221">
        <f>SUM(C278:C278)</f>
        <v>10</v>
      </c>
      <c r="D277" s="221">
        <f>SUM(D278:D278)</f>
        <v>205</v>
      </c>
      <c r="E277" s="286">
        <f t="shared" si="4"/>
        <v>4.8780487804878</v>
      </c>
    </row>
    <row r="278" s="212" customFormat="1" ht="18" customHeight="1" spans="1:5">
      <c r="A278" s="143">
        <v>2082502</v>
      </c>
      <c r="B278" s="143" t="s">
        <v>317</v>
      </c>
      <c r="C278" s="221">
        <v>10</v>
      </c>
      <c r="D278" s="221">
        <v>205</v>
      </c>
      <c r="E278" s="286">
        <f t="shared" si="4"/>
        <v>4.8780487804878</v>
      </c>
    </row>
    <row r="279" s="212" customFormat="1" ht="18" customHeight="1" spans="1:5">
      <c r="A279" s="143">
        <v>20826</v>
      </c>
      <c r="B279" s="145" t="s">
        <v>318</v>
      </c>
      <c r="C279" s="212">
        <f>SUM(C280:C282)</f>
        <v>4004</v>
      </c>
      <c r="D279" s="221">
        <f>SUM(D281:D282)</f>
        <v>5160</v>
      </c>
      <c r="E279" s="286">
        <f t="shared" si="4"/>
        <v>77.5968992248062</v>
      </c>
    </row>
    <row r="280" s="212" customFormat="1" ht="18" customHeight="1" spans="1:5">
      <c r="A280" s="143">
        <v>2082601</v>
      </c>
      <c r="B280" s="143" t="s">
        <v>319</v>
      </c>
      <c r="C280" s="221">
        <v>21</v>
      </c>
      <c r="D280" s="221">
        <v>0</v>
      </c>
      <c r="E280" s="286"/>
    </row>
    <row r="281" s="212" customFormat="1" ht="18" customHeight="1" spans="1:5">
      <c r="A281" s="143">
        <v>2082602</v>
      </c>
      <c r="B281" s="143" t="s">
        <v>320</v>
      </c>
      <c r="C281" s="221">
        <v>3983</v>
      </c>
      <c r="D281" s="221">
        <v>5054</v>
      </c>
      <c r="E281" s="286">
        <f t="shared" si="4"/>
        <v>78.808864265928</v>
      </c>
    </row>
    <row r="282" s="212" customFormat="1" ht="18" customHeight="1" spans="1:5">
      <c r="A282" s="143">
        <v>2082699</v>
      </c>
      <c r="B282" s="143" t="s">
        <v>321</v>
      </c>
      <c r="C282" s="212">
        <v>0</v>
      </c>
      <c r="D282" s="221">
        <v>106</v>
      </c>
      <c r="E282" s="286">
        <f t="shared" si="4"/>
        <v>0</v>
      </c>
    </row>
    <row r="283" s="212" customFormat="1" ht="18" customHeight="1" spans="1:5">
      <c r="A283" s="143">
        <v>20827</v>
      </c>
      <c r="B283" s="145" t="s">
        <v>322</v>
      </c>
      <c r="C283" s="221">
        <f>SUM(C284:C285)</f>
        <v>0</v>
      </c>
      <c r="D283" s="221">
        <f>SUM(D284:D285)</f>
        <v>528</v>
      </c>
      <c r="E283" s="286">
        <f t="shared" si="4"/>
        <v>0</v>
      </c>
    </row>
    <row r="284" s="212" customFormat="1" ht="18" customHeight="1" spans="1:5">
      <c r="A284" s="143">
        <v>2082701</v>
      </c>
      <c r="B284" s="143" t="s">
        <v>323</v>
      </c>
      <c r="C284" s="221">
        <v>0</v>
      </c>
      <c r="D284" s="221">
        <v>253</v>
      </c>
      <c r="E284" s="286">
        <f t="shared" si="4"/>
        <v>0</v>
      </c>
    </row>
    <row r="285" s="212" customFormat="1" ht="18" customHeight="1" spans="1:5">
      <c r="A285" s="143">
        <v>2082702</v>
      </c>
      <c r="B285" s="143" t="s">
        <v>324</v>
      </c>
      <c r="C285" s="221">
        <v>0</v>
      </c>
      <c r="D285" s="221">
        <v>275</v>
      </c>
      <c r="E285" s="286">
        <f t="shared" si="4"/>
        <v>0</v>
      </c>
    </row>
    <row r="286" s="212" customFormat="1" ht="18" customHeight="1" spans="1:5">
      <c r="A286" s="143">
        <v>20828</v>
      </c>
      <c r="B286" s="145" t="s">
        <v>325</v>
      </c>
      <c r="C286" s="212">
        <f>SUM(C287:C289)</f>
        <v>792</v>
      </c>
      <c r="D286" s="221">
        <f>SUM(D287:D289)</f>
        <v>436</v>
      </c>
      <c r="E286" s="286">
        <f t="shared" si="4"/>
        <v>181.651376146789</v>
      </c>
    </row>
    <row r="287" s="212" customFormat="1" ht="18" customHeight="1" spans="1:5">
      <c r="A287" s="143">
        <v>2082801</v>
      </c>
      <c r="B287" s="143" t="s">
        <v>94</v>
      </c>
      <c r="C287" s="221">
        <v>393</v>
      </c>
      <c r="D287" s="221">
        <v>193</v>
      </c>
      <c r="E287" s="286">
        <f t="shared" si="4"/>
        <v>203.626943005181</v>
      </c>
    </row>
    <row r="288" s="212" customFormat="1" ht="18" customHeight="1" spans="1:5">
      <c r="A288" s="143">
        <v>2082850</v>
      </c>
      <c r="B288" s="143" t="s">
        <v>104</v>
      </c>
      <c r="C288" s="221">
        <v>370</v>
      </c>
      <c r="D288" s="221">
        <v>233</v>
      </c>
      <c r="E288" s="286">
        <f t="shared" si="4"/>
        <v>158.798283261803</v>
      </c>
    </row>
    <row r="289" s="212" customFormat="1" ht="18" customHeight="1" spans="1:5">
      <c r="A289" s="143">
        <v>2082899</v>
      </c>
      <c r="B289" s="143" t="s">
        <v>326</v>
      </c>
      <c r="C289" s="212">
        <v>29</v>
      </c>
      <c r="D289" s="221">
        <v>10</v>
      </c>
      <c r="E289" s="286">
        <f t="shared" si="4"/>
        <v>290</v>
      </c>
    </row>
    <row r="290" s="212" customFormat="1" ht="18" customHeight="1" spans="1:5">
      <c r="A290" s="143">
        <v>20830</v>
      </c>
      <c r="B290" s="145" t="s">
        <v>327</v>
      </c>
      <c r="C290" s="221">
        <f>SUM(C291:C291)</f>
        <v>45</v>
      </c>
      <c r="D290" s="221">
        <f>SUM(D291:D291)</f>
        <v>65</v>
      </c>
      <c r="E290" s="286">
        <f t="shared" si="4"/>
        <v>69.2307692307692</v>
      </c>
    </row>
    <row r="291" s="212" customFormat="1" ht="18" customHeight="1" spans="1:5">
      <c r="A291" s="143">
        <v>2083001</v>
      </c>
      <c r="B291" s="143" t="s">
        <v>328</v>
      </c>
      <c r="C291" s="221">
        <v>45</v>
      </c>
      <c r="D291" s="221">
        <v>65</v>
      </c>
      <c r="E291" s="286">
        <f t="shared" si="4"/>
        <v>69.2307692307692</v>
      </c>
    </row>
    <row r="292" s="212" customFormat="1" ht="18" customHeight="1" spans="1:5">
      <c r="A292" s="143">
        <v>20899</v>
      </c>
      <c r="B292" s="145" t="s">
        <v>329</v>
      </c>
      <c r="C292" s="221">
        <f>C293</f>
        <v>2127</v>
      </c>
      <c r="D292" s="221">
        <f>D293</f>
        <v>792</v>
      </c>
      <c r="E292" s="286">
        <f t="shared" si="4"/>
        <v>268.560606060606</v>
      </c>
    </row>
    <row r="293" s="212" customFormat="1" ht="18" customHeight="1" spans="1:5">
      <c r="A293" s="143">
        <v>2089999</v>
      </c>
      <c r="B293" s="143" t="s">
        <v>330</v>
      </c>
      <c r="C293" s="212">
        <v>2127</v>
      </c>
      <c r="D293" s="221">
        <v>792</v>
      </c>
      <c r="E293" s="286">
        <f t="shared" si="4"/>
        <v>268.560606060606</v>
      </c>
    </row>
    <row r="294" s="212" customFormat="1" ht="18" customHeight="1" spans="1:5">
      <c r="A294" s="143">
        <v>210</v>
      </c>
      <c r="B294" s="145" t="s">
        <v>331</v>
      </c>
      <c r="C294" s="221">
        <f>SUM(C295,C298,C303,C307,C315,C318,C321,C326,C329,C333,C335,C339,C341)</f>
        <v>19605</v>
      </c>
      <c r="D294" s="221">
        <f>SUM(D295,D298,D303,D307,D315,D318,D321,D326,D329,D333,D335,D339,D341)</f>
        <v>29377</v>
      </c>
      <c r="E294" s="286">
        <f t="shared" si="4"/>
        <v>66.7358818123021</v>
      </c>
    </row>
    <row r="295" s="212" customFormat="1" ht="18" customHeight="1" spans="1:5">
      <c r="A295" s="143">
        <v>21001</v>
      </c>
      <c r="B295" s="145" t="s">
        <v>332</v>
      </c>
      <c r="C295" s="221">
        <f>SUM(C296:C297)</f>
        <v>1808</v>
      </c>
      <c r="D295" s="221">
        <f>SUM(D296:D297)</f>
        <v>1164</v>
      </c>
      <c r="E295" s="286">
        <f t="shared" si="4"/>
        <v>155.3264604811</v>
      </c>
    </row>
    <row r="296" s="212" customFormat="1" ht="18" customHeight="1" spans="1:5">
      <c r="A296" s="143">
        <v>2100101</v>
      </c>
      <c r="B296" s="143" t="s">
        <v>94</v>
      </c>
      <c r="C296" s="212">
        <v>1798</v>
      </c>
      <c r="D296" s="221">
        <v>1051</v>
      </c>
      <c r="E296" s="286">
        <f t="shared" si="4"/>
        <v>171.075166508088</v>
      </c>
    </row>
    <row r="297" s="212" customFormat="1" ht="18" customHeight="1" spans="1:5">
      <c r="A297" s="143">
        <v>2100199</v>
      </c>
      <c r="B297" s="143" t="s">
        <v>333</v>
      </c>
      <c r="C297" s="221">
        <v>10</v>
      </c>
      <c r="D297" s="221">
        <v>113</v>
      </c>
      <c r="E297" s="286">
        <f t="shared" si="4"/>
        <v>8.84955752212389</v>
      </c>
    </row>
    <row r="298" s="212" customFormat="1" ht="18" customHeight="1" spans="1:5">
      <c r="A298" s="143">
        <v>21002</v>
      </c>
      <c r="B298" s="145" t="s">
        <v>334</v>
      </c>
      <c r="C298" s="221">
        <f>SUM(C299:C302)</f>
        <v>1344</v>
      </c>
      <c r="D298" s="221">
        <f>SUM(D299:D302)</f>
        <v>933</v>
      </c>
      <c r="E298" s="286">
        <f t="shared" si="4"/>
        <v>144.051446945338</v>
      </c>
    </row>
    <row r="299" s="212" customFormat="1" ht="18" customHeight="1" spans="1:5">
      <c r="A299" s="143">
        <v>2100201</v>
      </c>
      <c r="B299" s="143" t="s">
        <v>335</v>
      </c>
      <c r="C299" s="221">
        <v>704</v>
      </c>
      <c r="D299" s="221">
        <v>504</v>
      </c>
      <c r="E299" s="286">
        <f t="shared" si="4"/>
        <v>139.68253968254</v>
      </c>
    </row>
    <row r="300" s="212" customFormat="1" ht="18" customHeight="1" spans="1:5">
      <c r="A300" s="143">
        <v>2100203</v>
      </c>
      <c r="B300" s="143" t="s">
        <v>336</v>
      </c>
      <c r="C300" s="212">
        <v>0</v>
      </c>
      <c r="D300" s="221">
        <v>8</v>
      </c>
      <c r="E300" s="286">
        <f t="shared" si="4"/>
        <v>0</v>
      </c>
    </row>
    <row r="301" s="212" customFormat="1" ht="18" customHeight="1" spans="1:5">
      <c r="A301" s="143">
        <v>2100206</v>
      </c>
      <c r="B301" s="143" t="s">
        <v>337</v>
      </c>
      <c r="C301" s="221">
        <v>6</v>
      </c>
      <c r="D301" s="221">
        <v>0</v>
      </c>
      <c r="E301" s="286"/>
    </row>
    <row r="302" s="212" customFormat="1" ht="18" customHeight="1" spans="1:5">
      <c r="A302" s="143">
        <v>2100299</v>
      </c>
      <c r="B302" s="143" t="s">
        <v>338</v>
      </c>
      <c r="C302" s="221">
        <v>634</v>
      </c>
      <c r="D302" s="221">
        <v>421</v>
      </c>
      <c r="E302" s="286">
        <f t="shared" si="4"/>
        <v>150.593824228028</v>
      </c>
    </row>
    <row r="303" s="212" customFormat="1" ht="18" customHeight="1" spans="1:5">
      <c r="A303" s="143">
        <v>21003</v>
      </c>
      <c r="B303" s="145" t="s">
        <v>339</v>
      </c>
      <c r="C303" s="212">
        <f>SUM(C304:C306)</f>
        <v>3492</v>
      </c>
      <c r="D303" s="221">
        <f>SUM(D305:D306)</f>
        <v>2442</v>
      </c>
      <c r="E303" s="286">
        <f t="shared" si="4"/>
        <v>142.997542997543</v>
      </c>
    </row>
    <row r="304" s="212" customFormat="1" ht="18" customHeight="1" spans="1:5">
      <c r="A304" s="143">
        <v>2100301</v>
      </c>
      <c r="B304" s="143" t="s">
        <v>340</v>
      </c>
      <c r="C304" s="221">
        <v>0</v>
      </c>
      <c r="D304" s="221">
        <v>0</v>
      </c>
      <c r="E304" s="286"/>
    </row>
    <row r="305" s="212" customFormat="1" ht="18" customHeight="1" spans="1:5">
      <c r="A305" s="143">
        <v>2100302</v>
      </c>
      <c r="B305" s="143" t="s">
        <v>341</v>
      </c>
      <c r="C305" s="221">
        <v>2948</v>
      </c>
      <c r="D305" s="221">
        <v>1446</v>
      </c>
      <c r="E305" s="286">
        <f t="shared" si="4"/>
        <v>203.87275242047</v>
      </c>
    </row>
    <row r="306" s="212" customFormat="1" ht="18" customHeight="1" spans="1:5">
      <c r="A306" s="143">
        <v>2100399</v>
      </c>
      <c r="B306" s="143" t="s">
        <v>342</v>
      </c>
      <c r="C306" s="221">
        <v>544</v>
      </c>
      <c r="D306" s="221">
        <v>996</v>
      </c>
      <c r="E306" s="286">
        <f t="shared" si="4"/>
        <v>54.6184738955823</v>
      </c>
    </row>
    <row r="307" s="212" customFormat="1" ht="18" customHeight="1" spans="1:5">
      <c r="A307" s="143">
        <v>21004</v>
      </c>
      <c r="B307" s="145" t="s">
        <v>343</v>
      </c>
      <c r="C307" s="212">
        <f>SUM(C308:C314)</f>
        <v>5504</v>
      </c>
      <c r="D307" s="221">
        <f>SUM(D308:D314)</f>
        <v>5209</v>
      </c>
      <c r="E307" s="286">
        <f t="shared" si="4"/>
        <v>105.663275100787</v>
      </c>
    </row>
    <row r="308" s="212" customFormat="1" ht="18" customHeight="1" spans="1:5">
      <c r="A308" s="143">
        <v>2100401</v>
      </c>
      <c r="B308" s="143" t="s">
        <v>344</v>
      </c>
      <c r="C308" s="221">
        <v>12</v>
      </c>
      <c r="D308" s="221">
        <v>26</v>
      </c>
      <c r="E308" s="286">
        <f t="shared" si="4"/>
        <v>46.1538461538462</v>
      </c>
    </row>
    <row r="309" s="212" customFormat="1" ht="18" customHeight="1" spans="1:5">
      <c r="A309" s="143">
        <v>2100402</v>
      </c>
      <c r="B309" s="143" t="s">
        <v>345</v>
      </c>
      <c r="C309" s="221">
        <v>12</v>
      </c>
      <c r="D309" s="221">
        <v>11</v>
      </c>
      <c r="E309" s="286">
        <f t="shared" si="4"/>
        <v>109.090909090909</v>
      </c>
    </row>
    <row r="310" s="212" customFormat="1" ht="18" customHeight="1" spans="1:5">
      <c r="A310" s="143">
        <v>2100403</v>
      </c>
      <c r="B310" s="143" t="s">
        <v>346</v>
      </c>
      <c r="C310" s="212">
        <v>35</v>
      </c>
      <c r="D310" s="221">
        <v>103</v>
      </c>
      <c r="E310" s="286">
        <f t="shared" si="4"/>
        <v>33.9805825242718</v>
      </c>
    </row>
    <row r="311" s="212" customFormat="1" ht="18" customHeight="1" spans="1:5">
      <c r="A311" s="143">
        <v>2100408</v>
      </c>
      <c r="B311" s="143" t="s">
        <v>347</v>
      </c>
      <c r="C311" s="221">
        <v>1518</v>
      </c>
      <c r="D311" s="221">
        <v>1646</v>
      </c>
      <c r="E311" s="286">
        <f t="shared" si="4"/>
        <v>92.2235722964763</v>
      </c>
    </row>
    <row r="312" s="212" customFormat="1" ht="18" customHeight="1" spans="1:5">
      <c r="A312" s="143">
        <v>2100409</v>
      </c>
      <c r="B312" s="143" t="s">
        <v>348</v>
      </c>
      <c r="C312" s="221">
        <v>2719</v>
      </c>
      <c r="D312" s="221">
        <v>76</v>
      </c>
      <c r="E312" s="286">
        <f t="shared" si="4"/>
        <v>3577.63157894737</v>
      </c>
    </row>
    <row r="313" s="212" customFormat="1" ht="18" customHeight="1" spans="1:5">
      <c r="A313" s="143">
        <v>2100410</v>
      </c>
      <c r="B313" s="143" t="s">
        <v>349</v>
      </c>
      <c r="C313" s="221">
        <v>573</v>
      </c>
      <c r="D313" s="221">
        <v>2504</v>
      </c>
      <c r="E313" s="286">
        <f t="shared" si="4"/>
        <v>22.8833865814696</v>
      </c>
    </row>
    <row r="314" s="212" customFormat="1" ht="18" customHeight="1" spans="1:5">
      <c r="A314" s="143">
        <v>2100499</v>
      </c>
      <c r="B314" s="143" t="s">
        <v>350</v>
      </c>
      <c r="C314" s="212">
        <v>635</v>
      </c>
      <c r="D314" s="221">
        <v>843</v>
      </c>
      <c r="E314" s="286">
        <f t="shared" si="4"/>
        <v>75.3262158956109</v>
      </c>
    </row>
    <row r="315" s="212" customFormat="1" ht="18" customHeight="1" spans="1:5">
      <c r="A315" s="143">
        <v>21006</v>
      </c>
      <c r="B315" s="145" t="s">
        <v>351</v>
      </c>
      <c r="C315" s="221">
        <f>SUM(C316:C317)</f>
        <v>25</v>
      </c>
      <c r="D315" s="221">
        <f>SUM(D316:D317)</f>
        <v>300</v>
      </c>
      <c r="E315" s="286">
        <f t="shared" si="4"/>
        <v>8.33333333333333</v>
      </c>
    </row>
    <row r="316" s="212" customFormat="1" ht="18" customHeight="1" spans="1:5">
      <c r="A316" s="143">
        <v>2100601</v>
      </c>
      <c r="B316" s="143" t="s">
        <v>352</v>
      </c>
      <c r="C316" s="221">
        <v>20</v>
      </c>
      <c r="D316" s="221">
        <v>220</v>
      </c>
      <c r="E316" s="286">
        <f t="shared" si="4"/>
        <v>9.09090909090909</v>
      </c>
    </row>
    <row r="317" s="212" customFormat="1" ht="18" customHeight="1" spans="1:5">
      <c r="A317" s="143">
        <v>2100699</v>
      </c>
      <c r="B317" s="143" t="s">
        <v>353</v>
      </c>
      <c r="C317" s="212">
        <v>5</v>
      </c>
      <c r="D317" s="221">
        <v>80</v>
      </c>
      <c r="E317" s="286">
        <f t="shared" si="4"/>
        <v>6.25</v>
      </c>
    </row>
    <row r="318" s="212" customFormat="1" ht="18" customHeight="1" spans="1:5">
      <c r="A318" s="143">
        <v>21007</v>
      </c>
      <c r="B318" s="145" t="s">
        <v>354</v>
      </c>
      <c r="C318" s="221">
        <f>SUM(C319:C320)</f>
        <v>489</v>
      </c>
      <c r="D318" s="221">
        <f>SUM(D319:D320)</f>
        <v>397</v>
      </c>
      <c r="E318" s="286">
        <f t="shared" si="4"/>
        <v>123.173803526448</v>
      </c>
    </row>
    <row r="319" s="212" customFormat="1" ht="18" customHeight="1" spans="1:5">
      <c r="A319" s="143">
        <v>2100717</v>
      </c>
      <c r="B319" s="143" t="s">
        <v>355</v>
      </c>
      <c r="C319" s="221">
        <v>461</v>
      </c>
      <c r="D319" s="221">
        <v>368</v>
      </c>
      <c r="E319" s="286">
        <f t="shared" si="4"/>
        <v>125.271739130435</v>
      </c>
    </row>
    <row r="320" s="212" customFormat="1" ht="18" customHeight="1" spans="1:5">
      <c r="A320" s="143">
        <v>2100799</v>
      </c>
      <c r="B320" s="143" t="s">
        <v>356</v>
      </c>
      <c r="C320" s="221">
        <v>28</v>
      </c>
      <c r="D320" s="221">
        <v>29</v>
      </c>
      <c r="E320" s="286">
        <f t="shared" si="4"/>
        <v>96.551724137931</v>
      </c>
    </row>
    <row r="321" s="212" customFormat="1" ht="16" customHeight="1" spans="1:5">
      <c r="A321" s="143">
        <v>21011</v>
      </c>
      <c r="B321" s="145" t="s">
        <v>357</v>
      </c>
      <c r="C321" s="212">
        <f>SUM(C322:C325)</f>
        <v>4427</v>
      </c>
      <c r="D321" s="221">
        <f>SUM(D322:D325)</f>
        <v>3869</v>
      </c>
      <c r="E321" s="286">
        <f t="shared" si="4"/>
        <v>114.42233135177</v>
      </c>
    </row>
    <row r="322" s="212" customFormat="1" ht="18" customHeight="1" spans="1:5">
      <c r="A322" s="143">
        <v>2101101</v>
      </c>
      <c r="B322" s="143" t="s">
        <v>358</v>
      </c>
      <c r="C322" s="221">
        <v>1456</v>
      </c>
      <c r="D322" s="221">
        <v>1216</v>
      </c>
      <c r="E322" s="286">
        <f t="shared" si="4"/>
        <v>119.736842105263</v>
      </c>
    </row>
    <row r="323" s="212" customFormat="1" ht="18" customHeight="1" spans="1:5">
      <c r="A323" s="143">
        <v>2101102</v>
      </c>
      <c r="B323" s="143" t="s">
        <v>359</v>
      </c>
      <c r="C323" s="221">
        <v>2947</v>
      </c>
      <c r="D323" s="221">
        <v>2644</v>
      </c>
      <c r="E323" s="286">
        <f t="shared" si="4"/>
        <v>111.459909228442</v>
      </c>
    </row>
    <row r="324" s="212" customFormat="1" ht="18" customHeight="1" spans="1:5">
      <c r="A324" s="143">
        <v>2101103</v>
      </c>
      <c r="B324" s="143" t="s">
        <v>360</v>
      </c>
      <c r="C324" s="212">
        <v>10</v>
      </c>
      <c r="D324" s="221">
        <v>6</v>
      </c>
      <c r="E324" s="286">
        <f t="shared" si="4"/>
        <v>166.666666666667</v>
      </c>
    </row>
    <row r="325" s="212" customFormat="1" ht="18" customHeight="1" spans="1:5">
      <c r="A325" s="143">
        <v>2101199</v>
      </c>
      <c r="B325" s="143" t="s">
        <v>361</v>
      </c>
      <c r="C325" s="221">
        <v>14</v>
      </c>
      <c r="D325" s="221">
        <v>3</v>
      </c>
      <c r="E325" s="286">
        <f t="shared" si="4"/>
        <v>466.666666666667</v>
      </c>
    </row>
    <row r="326" s="212" customFormat="1" ht="18" customHeight="1" spans="1:5">
      <c r="A326" s="143">
        <v>21012</v>
      </c>
      <c r="B326" s="145" t="s">
        <v>362</v>
      </c>
      <c r="C326" s="221">
        <f>SUM(C327:C328)</f>
        <v>506</v>
      </c>
      <c r="D326" s="221">
        <f>SUM(D327:D328)</f>
        <v>13445</v>
      </c>
      <c r="E326" s="286">
        <f t="shared" ref="E326:E389" si="5">C326/D326*100</f>
        <v>3.76348084789885</v>
      </c>
    </row>
    <row r="327" s="212" customFormat="1" ht="18" customHeight="1" spans="1:5">
      <c r="A327" s="143">
        <v>2101201</v>
      </c>
      <c r="B327" s="143" t="s">
        <v>363</v>
      </c>
      <c r="C327" s="221">
        <v>0</v>
      </c>
      <c r="D327" s="221">
        <v>2</v>
      </c>
      <c r="E327" s="286">
        <f t="shared" si="5"/>
        <v>0</v>
      </c>
    </row>
    <row r="328" s="212" customFormat="1" ht="18" customHeight="1" spans="1:5">
      <c r="A328" s="143">
        <v>2101202</v>
      </c>
      <c r="B328" s="143" t="s">
        <v>364</v>
      </c>
      <c r="C328" s="212">
        <v>506</v>
      </c>
      <c r="D328" s="221">
        <v>13443</v>
      </c>
      <c r="E328" s="286">
        <f t="shared" si="5"/>
        <v>3.76404076471026</v>
      </c>
    </row>
    <row r="329" s="212" customFormat="1" ht="18" customHeight="1" spans="1:5">
      <c r="A329" s="143">
        <v>21013</v>
      </c>
      <c r="B329" s="145" t="s">
        <v>365</v>
      </c>
      <c r="C329" s="221">
        <f>SUM(C330:C332)</f>
        <v>1384</v>
      </c>
      <c r="D329" s="221">
        <f>SUM(D330:D332)</f>
        <v>1055</v>
      </c>
      <c r="E329" s="286">
        <f t="shared" si="5"/>
        <v>131.184834123223</v>
      </c>
    </row>
    <row r="330" s="212" customFormat="1" ht="18" customHeight="1" spans="1:5">
      <c r="A330" s="143">
        <v>2101301</v>
      </c>
      <c r="B330" s="143" t="s">
        <v>366</v>
      </c>
      <c r="C330" s="221">
        <v>1384</v>
      </c>
      <c r="D330" s="221">
        <v>0</v>
      </c>
      <c r="E330" s="286"/>
    </row>
    <row r="331" s="212" customFormat="1" ht="18" customHeight="1" spans="1:5">
      <c r="A331" s="143">
        <v>2101302</v>
      </c>
      <c r="B331" s="143" t="s">
        <v>367</v>
      </c>
      <c r="C331" s="212">
        <v>0</v>
      </c>
      <c r="D331" s="221">
        <v>6</v>
      </c>
      <c r="E331" s="286">
        <f t="shared" si="5"/>
        <v>0</v>
      </c>
    </row>
    <row r="332" s="212" customFormat="1" ht="18" customHeight="1" spans="1:5">
      <c r="A332" s="143">
        <v>2101399</v>
      </c>
      <c r="B332" s="143" t="s">
        <v>368</v>
      </c>
      <c r="C332" s="221">
        <v>0</v>
      </c>
      <c r="D332" s="221">
        <v>1049</v>
      </c>
      <c r="E332" s="286">
        <f t="shared" si="5"/>
        <v>0</v>
      </c>
    </row>
    <row r="333" s="212" customFormat="1" ht="18" customHeight="1" spans="1:5">
      <c r="A333" s="143">
        <v>21014</v>
      </c>
      <c r="B333" s="145" t="s">
        <v>369</v>
      </c>
      <c r="C333" s="221">
        <f>SUM(C334:C334)</f>
        <v>50</v>
      </c>
      <c r="D333" s="221">
        <f>SUM(D334:D334)</f>
        <v>68</v>
      </c>
      <c r="E333" s="286">
        <f t="shared" si="5"/>
        <v>73.5294117647059</v>
      </c>
    </row>
    <row r="334" s="212" customFormat="1" ht="18" customHeight="1" spans="1:5">
      <c r="A334" s="143">
        <v>2101401</v>
      </c>
      <c r="B334" s="143" t="s">
        <v>370</v>
      </c>
      <c r="C334" s="221">
        <v>50</v>
      </c>
      <c r="D334" s="221">
        <v>68</v>
      </c>
      <c r="E334" s="286">
        <f t="shared" si="5"/>
        <v>73.5294117647059</v>
      </c>
    </row>
    <row r="335" s="212" customFormat="1" ht="18" customHeight="1" spans="1:5">
      <c r="A335" s="143">
        <v>21015</v>
      </c>
      <c r="B335" s="145" t="s">
        <v>371</v>
      </c>
      <c r="C335" s="212">
        <f>SUM(C336:C338)</f>
        <v>503</v>
      </c>
      <c r="D335" s="221">
        <f>SUM(D336:D338)</f>
        <v>436</v>
      </c>
      <c r="E335" s="286">
        <f t="shared" si="5"/>
        <v>115.366972477064</v>
      </c>
    </row>
    <row r="336" s="212" customFormat="1" ht="18" customHeight="1" spans="1:5">
      <c r="A336" s="143">
        <v>2101501</v>
      </c>
      <c r="B336" s="143" t="s">
        <v>94</v>
      </c>
      <c r="C336" s="221">
        <v>461</v>
      </c>
      <c r="D336" s="221">
        <v>385</v>
      </c>
      <c r="E336" s="286">
        <f t="shared" si="5"/>
        <v>119.74025974026</v>
      </c>
    </row>
    <row r="337" s="212" customFormat="1" ht="18" customHeight="1" spans="1:5">
      <c r="A337" s="143">
        <v>2101505</v>
      </c>
      <c r="B337" s="143" t="s">
        <v>372</v>
      </c>
      <c r="C337" s="221">
        <v>40</v>
      </c>
      <c r="D337" s="221">
        <v>0</v>
      </c>
      <c r="E337" s="286"/>
    </row>
    <row r="338" s="212" customFormat="1" ht="18" customHeight="1" spans="1:5">
      <c r="A338" s="143">
        <v>2101599</v>
      </c>
      <c r="B338" s="143" t="s">
        <v>373</v>
      </c>
      <c r="C338" s="212">
        <v>2</v>
      </c>
      <c r="D338" s="221">
        <v>51</v>
      </c>
      <c r="E338" s="286">
        <f t="shared" si="5"/>
        <v>3.92156862745098</v>
      </c>
    </row>
    <row r="339" s="212" customFormat="1" ht="18" customHeight="1" spans="1:5">
      <c r="A339" s="143">
        <v>21016</v>
      </c>
      <c r="B339" s="145" t="s">
        <v>374</v>
      </c>
      <c r="C339" s="221">
        <f>C340</f>
        <v>39</v>
      </c>
      <c r="D339" s="221">
        <f>D340</f>
        <v>8</v>
      </c>
      <c r="E339" s="286">
        <f t="shared" si="5"/>
        <v>487.5</v>
      </c>
    </row>
    <row r="340" s="212" customFormat="1" ht="18" customHeight="1" spans="1:5">
      <c r="A340" s="143">
        <v>2101601</v>
      </c>
      <c r="B340" s="143" t="s">
        <v>375</v>
      </c>
      <c r="C340" s="221">
        <v>39</v>
      </c>
      <c r="D340" s="221">
        <v>8</v>
      </c>
      <c r="E340" s="286">
        <f t="shared" si="5"/>
        <v>487.5</v>
      </c>
    </row>
    <row r="341" s="212" customFormat="1" ht="18" customHeight="1" spans="1:5">
      <c r="A341" s="143">
        <v>21099</v>
      </c>
      <c r="B341" s="145" t="s">
        <v>376</v>
      </c>
      <c r="C341" s="221">
        <f>C342</f>
        <v>34</v>
      </c>
      <c r="D341" s="221">
        <f>D342</f>
        <v>51</v>
      </c>
      <c r="E341" s="286">
        <f t="shared" si="5"/>
        <v>66.6666666666667</v>
      </c>
    </row>
    <row r="342" s="212" customFormat="1" ht="18" customHeight="1" spans="1:5">
      <c r="A342" s="143">
        <v>2109999</v>
      </c>
      <c r="B342" s="143" t="s">
        <v>377</v>
      </c>
      <c r="C342" s="212">
        <v>34</v>
      </c>
      <c r="D342" s="221">
        <v>51</v>
      </c>
      <c r="E342" s="286">
        <f t="shared" si="5"/>
        <v>66.6666666666667</v>
      </c>
    </row>
    <row r="343" s="212" customFormat="1" ht="18" customHeight="1" spans="1:5">
      <c r="A343" s="143">
        <v>211</v>
      </c>
      <c r="B343" s="145" t="s">
        <v>378</v>
      </c>
      <c r="C343" s="221">
        <f>SUM(C344,C347,C349,C353,C358,C362,C365,)</f>
        <v>9682</v>
      </c>
      <c r="D343" s="221">
        <f>SUM(D344,D347,D349,D353,D358,D362,D365)</f>
        <v>11054</v>
      </c>
      <c r="E343" s="286">
        <f t="shared" si="5"/>
        <v>87.5882033652976</v>
      </c>
    </row>
    <row r="344" s="212" customFormat="1" ht="18" customHeight="1" spans="1:5">
      <c r="A344" s="143">
        <v>21101</v>
      </c>
      <c r="B344" s="145" t="s">
        <v>379</v>
      </c>
      <c r="C344" s="221">
        <f>SUM(C345:C346)</f>
        <v>138</v>
      </c>
      <c r="D344" s="221">
        <f>SUM(D345:D346)</f>
        <v>457</v>
      </c>
      <c r="E344" s="286">
        <f t="shared" si="5"/>
        <v>30.1969365426696</v>
      </c>
    </row>
    <row r="345" s="212" customFormat="1" ht="18" customHeight="1" spans="1:5">
      <c r="A345" s="143">
        <v>2110101</v>
      </c>
      <c r="B345" s="143" t="s">
        <v>94</v>
      </c>
      <c r="C345" s="212">
        <v>65</v>
      </c>
      <c r="D345" s="221">
        <v>248</v>
      </c>
      <c r="E345" s="286">
        <f t="shared" si="5"/>
        <v>26.2096774193548</v>
      </c>
    </row>
    <row r="346" s="212" customFormat="1" ht="18" customHeight="1" spans="1:5">
      <c r="A346" s="143">
        <v>2110199</v>
      </c>
      <c r="B346" s="143" t="s">
        <v>380</v>
      </c>
      <c r="C346" s="221">
        <v>73</v>
      </c>
      <c r="D346" s="221">
        <v>209</v>
      </c>
      <c r="E346" s="286">
        <f t="shared" si="5"/>
        <v>34.9282296650718</v>
      </c>
    </row>
    <row r="347" s="212" customFormat="1" ht="18" customHeight="1" spans="1:5">
      <c r="A347" s="143">
        <v>21102</v>
      </c>
      <c r="B347" s="145" t="s">
        <v>381</v>
      </c>
      <c r="C347" s="221">
        <f>SUM(C348:C348)</f>
        <v>0</v>
      </c>
      <c r="D347" s="221">
        <f>SUM(D348:D348)</f>
        <v>14</v>
      </c>
      <c r="E347" s="286">
        <f t="shared" si="5"/>
        <v>0</v>
      </c>
    </row>
    <row r="348" s="212" customFormat="1" ht="18" customHeight="1" spans="1:5">
      <c r="A348" s="143">
        <v>2110299</v>
      </c>
      <c r="B348" s="143" t="s">
        <v>382</v>
      </c>
      <c r="C348" s="221">
        <v>0</v>
      </c>
      <c r="D348" s="221">
        <v>14</v>
      </c>
      <c r="E348" s="286">
        <f t="shared" si="5"/>
        <v>0</v>
      </c>
    </row>
    <row r="349" s="212" customFormat="1" ht="18" customHeight="1" spans="1:5">
      <c r="A349" s="143">
        <v>21103</v>
      </c>
      <c r="B349" s="145" t="s">
        <v>383</v>
      </c>
      <c r="C349" s="212">
        <f>SUM(C350:C352)</f>
        <v>4751</v>
      </c>
      <c r="D349" s="221">
        <f>SUM(D350:D352)</f>
        <v>3293</v>
      </c>
      <c r="E349" s="286">
        <f t="shared" si="5"/>
        <v>144.275736410568</v>
      </c>
    </row>
    <row r="350" s="212" customFormat="1" ht="18" customHeight="1" spans="1:5">
      <c r="A350" s="143">
        <v>2110302</v>
      </c>
      <c r="B350" s="143" t="s">
        <v>384</v>
      </c>
      <c r="C350" s="221">
        <v>3105</v>
      </c>
      <c r="D350" s="221">
        <v>2639</v>
      </c>
      <c r="E350" s="286">
        <f t="shared" si="5"/>
        <v>117.6582038651</v>
      </c>
    </row>
    <row r="351" s="212" customFormat="1" ht="18" customHeight="1" spans="1:5">
      <c r="A351" s="143">
        <v>2110304</v>
      </c>
      <c r="B351" s="143" t="s">
        <v>385</v>
      </c>
      <c r="C351" s="221">
        <v>1612</v>
      </c>
      <c r="D351" s="221">
        <v>654</v>
      </c>
      <c r="E351" s="286">
        <f t="shared" si="5"/>
        <v>246.483180428135</v>
      </c>
    </row>
    <row r="352" s="212" customFormat="1" ht="18" customHeight="1" spans="1:5">
      <c r="A352" s="143">
        <v>2110399</v>
      </c>
      <c r="B352" s="143" t="s">
        <v>386</v>
      </c>
      <c r="C352" s="212">
        <v>34</v>
      </c>
      <c r="D352" s="221">
        <v>0</v>
      </c>
      <c r="E352" s="286"/>
    </row>
    <row r="353" s="212" customFormat="1" ht="18" customHeight="1" spans="1:5">
      <c r="A353" s="143">
        <v>21104</v>
      </c>
      <c r="B353" s="145" t="s">
        <v>387</v>
      </c>
      <c r="C353" s="221">
        <f>SUM(C354:C357)</f>
        <v>4063</v>
      </c>
      <c r="D353" s="221">
        <f>SUM(D354:D357)</f>
        <v>5453</v>
      </c>
      <c r="E353" s="286">
        <f t="shared" si="5"/>
        <v>74.5094443425637</v>
      </c>
    </row>
    <row r="354" s="212" customFormat="1" ht="18" customHeight="1" spans="1:5">
      <c r="A354" s="143">
        <v>2110401</v>
      </c>
      <c r="B354" s="143" t="s">
        <v>388</v>
      </c>
      <c r="C354" s="221">
        <v>1633</v>
      </c>
      <c r="D354" s="221">
        <v>1845</v>
      </c>
      <c r="E354" s="286">
        <f t="shared" si="5"/>
        <v>88.5094850948509</v>
      </c>
    </row>
    <row r="355" s="212" customFormat="1" ht="18" customHeight="1" spans="1:5">
      <c r="A355" s="143">
        <v>2110402</v>
      </c>
      <c r="B355" s="143" t="s">
        <v>389</v>
      </c>
      <c r="C355" s="221">
        <v>863</v>
      </c>
      <c r="D355" s="221">
        <v>2211</v>
      </c>
      <c r="E355" s="286">
        <f t="shared" si="5"/>
        <v>39.0321121664405</v>
      </c>
    </row>
    <row r="356" s="212" customFormat="1" ht="18" customHeight="1" spans="1:5">
      <c r="A356" s="143">
        <v>2110406</v>
      </c>
      <c r="B356" s="143" t="s">
        <v>390</v>
      </c>
      <c r="C356" s="212">
        <v>190</v>
      </c>
      <c r="D356" s="221">
        <v>0</v>
      </c>
      <c r="E356" s="286"/>
    </row>
    <row r="357" s="212" customFormat="1" ht="18" customHeight="1" spans="1:5">
      <c r="A357" s="143">
        <v>2110499</v>
      </c>
      <c r="B357" s="143" t="s">
        <v>391</v>
      </c>
      <c r="C357" s="221">
        <v>1377</v>
      </c>
      <c r="D357" s="221">
        <v>1397</v>
      </c>
      <c r="E357" s="286">
        <f t="shared" si="5"/>
        <v>98.5683607730852</v>
      </c>
    </row>
    <row r="358" s="212" customFormat="1" ht="18" customHeight="1" spans="1:5">
      <c r="A358" s="143">
        <v>21105</v>
      </c>
      <c r="B358" s="145" t="s">
        <v>392</v>
      </c>
      <c r="C358" s="221">
        <f>SUM(C359:C361)</f>
        <v>699</v>
      </c>
      <c r="D358" s="221">
        <f>SUM(D359:D361)</f>
        <v>1790</v>
      </c>
      <c r="E358" s="286">
        <f t="shared" si="5"/>
        <v>39.0502793296089</v>
      </c>
    </row>
    <row r="359" s="212" customFormat="1" ht="18" customHeight="1" spans="1:5">
      <c r="A359" s="143">
        <v>2110501</v>
      </c>
      <c r="B359" s="143" t="s">
        <v>393</v>
      </c>
      <c r="C359" s="212">
        <v>547</v>
      </c>
      <c r="D359" s="221">
        <v>501</v>
      </c>
      <c r="E359" s="286">
        <f t="shared" si="5"/>
        <v>109.181636726547</v>
      </c>
    </row>
    <row r="360" s="212" customFormat="1" ht="18" customHeight="1" spans="1:5">
      <c r="A360" s="143">
        <v>2110507</v>
      </c>
      <c r="B360" s="143" t="s">
        <v>394</v>
      </c>
      <c r="C360" s="221">
        <v>152</v>
      </c>
      <c r="D360" s="221">
        <v>1005</v>
      </c>
      <c r="E360" s="286">
        <f t="shared" si="5"/>
        <v>15.1243781094527</v>
      </c>
    </row>
    <row r="361" s="212" customFormat="1" ht="18" customHeight="1" spans="1:5">
      <c r="A361" s="143">
        <v>2110599</v>
      </c>
      <c r="B361" s="143" t="s">
        <v>395</v>
      </c>
      <c r="C361" s="221">
        <v>0</v>
      </c>
      <c r="D361" s="221">
        <v>284</v>
      </c>
      <c r="E361" s="286">
        <f t="shared" si="5"/>
        <v>0</v>
      </c>
    </row>
    <row r="362" s="212" customFormat="1" ht="18" customHeight="1" spans="1:5">
      <c r="A362" s="143">
        <v>21111</v>
      </c>
      <c r="B362" s="145" t="s">
        <v>396</v>
      </c>
      <c r="C362" s="221">
        <f>SUM(C363:C364)</f>
        <v>31</v>
      </c>
      <c r="D362" s="221">
        <f>SUM(D363:D364)</f>
        <v>30</v>
      </c>
      <c r="E362" s="286">
        <f t="shared" si="5"/>
        <v>103.333333333333</v>
      </c>
    </row>
    <row r="363" s="212" customFormat="1" ht="18" customHeight="1" spans="1:5">
      <c r="A363" s="143">
        <v>2111101</v>
      </c>
      <c r="B363" s="143" t="s">
        <v>397</v>
      </c>
      <c r="C363" s="212">
        <v>0</v>
      </c>
      <c r="D363" s="221">
        <v>4</v>
      </c>
      <c r="E363" s="286">
        <f t="shared" si="5"/>
        <v>0</v>
      </c>
    </row>
    <row r="364" s="212" customFormat="1" ht="18" customHeight="1" spans="1:5">
      <c r="A364" s="143">
        <v>2111199</v>
      </c>
      <c r="B364" s="143" t="s">
        <v>398</v>
      </c>
      <c r="C364" s="221">
        <v>31</v>
      </c>
      <c r="D364" s="221">
        <v>26</v>
      </c>
      <c r="E364" s="286">
        <f t="shared" si="5"/>
        <v>119.230769230769</v>
      </c>
    </row>
    <row r="365" s="212" customFormat="1" ht="18" customHeight="1" spans="1:5">
      <c r="A365" s="143">
        <v>21114</v>
      </c>
      <c r="B365" s="145" t="s">
        <v>399</v>
      </c>
      <c r="C365" s="221">
        <f>SUM(C366:C366)</f>
        <v>0</v>
      </c>
      <c r="D365" s="221">
        <f>SUM(D366:D366)</f>
        <v>17</v>
      </c>
      <c r="E365" s="286">
        <f t="shared" si="5"/>
        <v>0</v>
      </c>
    </row>
    <row r="366" s="212" customFormat="1" ht="18" customHeight="1" spans="1:5">
      <c r="A366" s="143">
        <v>2111499</v>
      </c>
      <c r="B366" s="143" t="s">
        <v>400</v>
      </c>
      <c r="C366" s="212">
        <v>0</v>
      </c>
      <c r="D366" s="221">
        <v>17</v>
      </c>
      <c r="E366" s="286">
        <f t="shared" si="5"/>
        <v>0</v>
      </c>
    </row>
    <row r="367" s="212" customFormat="1" ht="18" customHeight="1" spans="1:5">
      <c r="A367" s="143">
        <v>212</v>
      </c>
      <c r="B367" s="145" t="s">
        <v>401</v>
      </c>
      <c r="C367" s="221">
        <f>SUM(C368,C374,C376,C379,C381,C383)</f>
        <v>11974</v>
      </c>
      <c r="D367" s="221">
        <f>SUM(D368,D374,D376,D379,D381,D383)</f>
        <v>13703</v>
      </c>
      <c r="E367" s="286">
        <f t="shared" si="5"/>
        <v>87.3823250383128</v>
      </c>
    </row>
    <row r="368" s="212" customFormat="1" ht="18" customHeight="1" spans="1:5">
      <c r="A368" s="143">
        <v>21201</v>
      </c>
      <c r="B368" s="145" t="s">
        <v>402</v>
      </c>
      <c r="C368" s="221">
        <f>SUM(C369:C373)</f>
        <v>6566</v>
      </c>
      <c r="D368" s="221">
        <f>SUM(D369:D373)</f>
        <v>6429</v>
      </c>
      <c r="E368" s="286">
        <f t="shared" si="5"/>
        <v>102.130969046508</v>
      </c>
    </row>
    <row r="369" s="212" customFormat="1" ht="18" customHeight="1" spans="1:5">
      <c r="A369" s="143">
        <v>2120101</v>
      </c>
      <c r="B369" s="143" t="s">
        <v>94</v>
      </c>
      <c r="C369" s="221">
        <v>1595</v>
      </c>
      <c r="D369" s="221">
        <v>1281</v>
      </c>
      <c r="E369" s="286">
        <f t="shared" si="5"/>
        <v>124.512099921936</v>
      </c>
    </row>
    <row r="370" s="212" customFormat="1" ht="18" customHeight="1" spans="1:5">
      <c r="A370" s="143">
        <v>2120102</v>
      </c>
      <c r="B370" s="143" t="s">
        <v>95</v>
      </c>
      <c r="C370" s="212">
        <v>0</v>
      </c>
      <c r="D370" s="221">
        <v>50</v>
      </c>
      <c r="E370" s="286">
        <f t="shared" si="5"/>
        <v>0</v>
      </c>
    </row>
    <row r="371" s="212" customFormat="1" ht="18" customHeight="1" spans="1:5">
      <c r="A371" s="143">
        <v>2120104</v>
      </c>
      <c r="B371" s="143" t="s">
        <v>403</v>
      </c>
      <c r="C371" s="221">
        <v>865</v>
      </c>
      <c r="D371" s="221">
        <v>648</v>
      </c>
      <c r="E371" s="286">
        <f t="shared" si="5"/>
        <v>133.487654320988</v>
      </c>
    </row>
    <row r="372" s="212" customFormat="1" ht="18" customHeight="1" spans="1:5">
      <c r="A372" s="143">
        <v>2120107</v>
      </c>
      <c r="B372" s="143" t="s">
        <v>404</v>
      </c>
      <c r="C372" s="221">
        <v>153</v>
      </c>
      <c r="D372" s="221">
        <v>114</v>
      </c>
      <c r="E372" s="286">
        <f t="shared" si="5"/>
        <v>134.210526315789</v>
      </c>
    </row>
    <row r="373" s="212" customFormat="1" ht="18" customHeight="1" spans="1:5">
      <c r="A373" s="143">
        <v>2120199</v>
      </c>
      <c r="B373" s="143" t="s">
        <v>405</v>
      </c>
      <c r="C373" s="212">
        <v>3953</v>
      </c>
      <c r="D373" s="221">
        <v>4336</v>
      </c>
      <c r="E373" s="286">
        <f t="shared" si="5"/>
        <v>91.1669741697417</v>
      </c>
    </row>
    <row r="374" s="212" customFormat="1" ht="18" customHeight="1" spans="1:5">
      <c r="A374" s="143">
        <v>21202</v>
      </c>
      <c r="B374" s="145" t="s">
        <v>406</v>
      </c>
      <c r="C374" s="221">
        <f>C375</f>
        <v>919</v>
      </c>
      <c r="D374" s="221">
        <f>D375</f>
        <v>563</v>
      </c>
      <c r="E374" s="286">
        <f t="shared" si="5"/>
        <v>163.232682060391</v>
      </c>
    </row>
    <row r="375" s="212" customFormat="1" ht="18" customHeight="1" spans="1:5">
      <c r="A375" s="143">
        <v>2120201</v>
      </c>
      <c r="B375" s="143" t="s">
        <v>407</v>
      </c>
      <c r="C375" s="221">
        <v>919</v>
      </c>
      <c r="D375" s="221">
        <v>563</v>
      </c>
      <c r="E375" s="286">
        <f t="shared" si="5"/>
        <v>163.232682060391</v>
      </c>
    </row>
    <row r="376" s="212" customFormat="1" ht="18" customHeight="1" spans="1:5">
      <c r="A376" s="143">
        <v>21203</v>
      </c>
      <c r="B376" s="145" t="s">
        <v>408</v>
      </c>
      <c r="C376" s="221">
        <f>SUM(C377:C378)</f>
        <v>3277</v>
      </c>
      <c r="D376" s="221">
        <f>SUM(D377:D378)</f>
        <v>1821</v>
      </c>
      <c r="E376" s="286">
        <f t="shared" si="5"/>
        <v>179.956068094454</v>
      </c>
    </row>
    <row r="377" s="212" customFormat="1" ht="18" customHeight="1" spans="1:5">
      <c r="A377" s="143">
        <v>2120303</v>
      </c>
      <c r="B377" s="143" t="s">
        <v>409</v>
      </c>
      <c r="C377" s="212">
        <v>2180</v>
      </c>
      <c r="D377" s="221">
        <v>1798</v>
      </c>
      <c r="E377" s="286">
        <f t="shared" si="5"/>
        <v>121.245828698554</v>
      </c>
    </row>
    <row r="378" s="212" customFormat="1" ht="18" customHeight="1" spans="1:5">
      <c r="A378" s="143">
        <v>2120399</v>
      </c>
      <c r="B378" s="143" t="s">
        <v>410</v>
      </c>
      <c r="C378" s="221">
        <v>1097</v>
      </c>
      <c r="D378" s="221">
        <v>23</v>
      </c>
      <c r="E378" s="286">
        <f t="shared" si="5"/>
        <v>4769.5652173913</v>
      </c>
    </row>
    <row r="379" s="212" customFormat="1" ht="18" customHeight="1" spans="1:5">
      <c r="A379" s="143">
        <v>21205</v>
      </c>
      <c r="B379" s="145" t="s">
        <v>411</v>
      </c>
      <c r="C379" s="221">
        <f t="shared" ref="C379:C383" si="6">C380</f>
        <v>829</v>
      </c>
      <c r="D379" s="221">
        <f t="shared" ref="D379:D383" si="7">D380</f>
        <v>356</v>
      </c>
      <c r="E379" s="286">
        <f t="shared" si="5"/>
        <v>232.865168539326</v>
      </c>
    </row>
    <row r="380" s="212" customFormat="1" ht="18" customHeight="1" spans="1:5">
      <c r="A380" s="143">
        <v>2120501</v>
      </c>
      <c r="B380" s="143" t="s">
        <v>412</v>
      </c>
      <c r="C380" s="212">
        <v>829</v>
      </c>
      <c r="D380" s="221">
        <v>356</v>
      </c>
      <c r="E380" s="286">
        <f t="shared" si="5"/>
        <v>232.865168539326</v>
      </c>
    </row>
    <row r="381" s="212" customFormat="1" ht="18" customHeight="1" spans="1:5">
      <c r="A381" s="143">
        <v>21206</v>
      </c>
      <c r="B381" s="145" t="s">
        <v>413</v>
      </c>
      <c r="C381" s="221">
        <f t="shared" si="6"/>
        <v>1</v>
      </c>
      <c r="D381" s="221">
        <f t="shared" si="7"/>
        <v>1</v>
      </c>
      <c r="E381" s="286">
        <f t="shared" si="5"/>
        <v>100</v>
      </c>
    </row>
    <row r="382" s="212" customFormat="1" ht="18" customHeight="1" spans="1:5">
      <c r="A382" s="143">
        <v>2120601</v>
      </c>
      <c r="B382" s="143" t="s">
        <v>414</v>
      </c>
      <c r="C382" s="221">
        <v>1</v>
      </c>
      <c r="D382" s="221">
        <v>1</v>
      </c>
      <c r="E382" s="286">
        <f t="shared" si="5"/>
        <v>100</v>
      </c>
    </row>
    <row r="383" s="212" customFormat="1" ht="18" customHeight="1" spans="1:5">
      <c r="A383" s="143">
        <v>21299</v>
      </c>
      <c r="B383" s="145" t="s">
        <v>415</v>
      </c>
      <c r="C383" s="221">
        <f t="shared" si="6"/>
        <v>382</v>
      </c>
      <c r="D383" s="221">
        <f t="shared" si="7"/>
        <v>4533</v>
      </c>
      <c r="E383" s="286">
        <f t="shared" si="5"/>
        <v>8.42709022722259</v>
      </c>
    </row>
    <row r="384" s="212" customFormat="1" ht="18" customHeight="1" spans="1:5">
      <c r="A384" s="143">
        <v>2129999</v>
      </c>
      <c r="B384" s="143" t="s">
        <v>416</v>
      </c>
      <c r="C384" s="212">
        <v>382</v>
      </c>
      <c r="D384" s="221">
        <v>4533</v>
      </c>
      <c r="E384" s="286">
        <f t="shared" si="5"/>
        <v>8.42709022722259</v>
      </c>
    </row>
    <row r="385" s="212" customFormat="1" ht="18" customHeight="1" spans="1:5">
      <c r="A385" s="143">
        <v>213</v>
      </c>
      <c r="B385" s="145" t="s">
        <v>417</v>
      </c>
      <c r="C385" s="221">
        <f>SUM(C386,C406,C418,C431,C437,C443,C447,C449)</f>
        <v>56245</v>
      </c>
      <c r="D385" s="221">
        <f>SUM(D386,D406,D418,D431,D437,D443,D447,D449)</f>
        <v>57482</v>
      </c>
      <c r="E385" s="286">
        <f t="shared" si="5"/>
        <v>97.8480219894924</v>
      </c>
    </row>
    <row r="386" ht="18" customHeight="1" spans="1:5">
      <c r="A386" s="143">
        <v>21301</v>
      </c>
      <c r="B386" s="145" t="s">
        <v>418</v>
      </c>
      <c r="C386" s="221">
        <f>SUM(C387:C405)</f>
        <v>20071</v>
      </c>
      <c r="D386" s="221">
        <f>SUM(D387:D405)</f>
        <v>16828</v>
      </c>
      <c r="E386" s="286">
        <f t="shared" si="5"/>
        <v>119.271452341336</v>
      </c>
    </row>
    <row r="387" ht="18" customHeight="1" spans="1:5">
      <c r="A387" s="143">
        <v>2130101</v>
      </c>
      <c r="B387" s="143" t="s">
        <v>94</v>
      </c>
      <c r="C387" s="212">
        <v>3391</v>
      </c>
      <c r="D387" s="221">
        <v>2928</v>
      </c>
      <c r="E387" s="286">
        <f t="shared" si="5"/>
        <v>115.812841530055</v>
      </c>
    </row>
    <row r="388" ht="18" customHeight="1" spans="1:5">
      <c r="A388" s="143">
        <v>2130104</v>
      </c>
      <c r="B388" s="143" t="s">
        <v>104</v>
      </c>
      <c r="C388" s="221">
        <v>1927</v>
      </c>
      <c r="D388" s="221">
        <v>653</v>
      </c>
      <c r="E388" s="286">
        <f t="shared" si="5"/>
        <v>295.09954058193</v>
      </c>
    </row>
    <row r="389" ht="18" customHeight="1" spans="1:5">
      <c r="A389" s="143">
        <v>2130105</v>
      </c>
      <c r="B389" s="143" t="s">
        <v>419</v>
      </c>
      <c r="C389" s="221">
        <v>7</v>
      </c>
      <c r="D389" s="221">
        <v>0</v>
      </c>
      <c r="E389" s="286"/>
    </row>
    <row r="390" ht="18" customHeight="1" spans="1:5">
      <c r="A390" s="143">
        <v>2130106</v>
      </c>
      <c r="B390" s="143" t="s">
        <v>420</v>
      </c>
      <c r="C390" s="221">
        <v>2</v>
      </c>
      <c r="D390" s="221">
        <v>15</v>
      </c>
      <c r="E390" s="286">
        <f t="shared" ref="E390:E453" si="8">C390/D390*100</f>
        <v>13.3333333333333</v>
      </c>
    </row>
    <row r="391" ht="18" customHeight="1" spans="1:5">
      <c r="A391" s="143">
        <v>2130108</v>
      </c>
      <c r="B391" s="143" t="s">
        <v>421</v>
      </c>
      <c r="C391" s="212">
        <v>105</v>
      </c>
      <c r="D391" s="221">
        <v>305</v>
      </c>
      <c r="E391" s="286">
        <f t="shared" si="8"/>
        <v>34.4262295081967</v>
      </c>
    </row>
    <row r="392" ht="18" customHeight="1" spans="1:5">
      <c r="A392" s="143">
        <v>2130109</v>
      </c>
      <c r="B392" s="143" t="s">
        <v>422</v>
      </c>
      <c r="C392" s="221">
        <v>24</v>
      </c>
      <c r="D392" s="221">
        <v>8</v>
      </c>
      <c r="E392" s="286">
        <f t="shared" si="8"/>
        <v>300</v>
      </c>
    </row>
    <row r="393" ht="18" customHeight="1" spans="1:5">
      <c r="A393" s="143">
        <v>2130110</v>
      </c>
      <c r="B393" s="143" t="s">
        <v>423</v>
      </c>
      <c r="C393" s="221">
        <v>0</v>
      </c>
      <c r="D393" s="221">
        <v>9</v>
      </c>
      <c r="E393" s="286">
        <f t="shared" si="8"/>
        <v>0</v>
      </c>
    </row>
    <row r="394" ht="18" customHeight="1" spans="1:5">
      <c r="A394" s="143">
        <v>2130119</v>
      </c>
      <c r="B394" s="143" t="s">
        <v>424</v>
      </c>
      <c r="C394" s="212">
        <v>10</v>
      </c>
      <c r="D394" s="221">
        <v>112</v>
      </c>
      <c r="E394" s="286">
        <f t="shared" si="8"/>
        <v>8.92857142857143</v>
      </c>
    </row>
    <row r="395" ht="18" customHeight="1" spans="1:5">
      <c r="A395" s="143">
        <v>2130121</v>
      </c>
      <c r="B395" s="143" t="s">
        <v>425</v>
      </c>
      <c r="C395" s="221">
        <v>319</v>
      </c>
      <c r="D395" s="221">
        <v>330</v>
      </c>
      <c r="E395" s="286">
        <f t="shared" si="8"/>
        <v>96.6666666666667</v>
      </c>
    </row>
    <row r="396" ht="18" customHeight="1" spans="1:5">
      <c r="A396" s="143">
        <v>2130122</v>
      </c>
      <c r="B396" s="143" t="s">
        <v>426</v>
      </c>
      <c r="C396" s="221">
        <v>2496</v>
      </c>
      <c r="D396" s="221">
        <v>2358</v>
      </c>
      <c r="E396" s="286">
        <f t="shared" si="8"/>
        <v>105.852417302799</v>
      </c>
    </row>
    <row r="397" ht="18" customHeight="1" spans="1:5">
      <c r="A397" s="143">
        <v>2130124</v>
      </c>
      <c r="B397" s="143" t="s">
        <v>427</v>
      </c>
      <c r="C397" s="221">
        <v>0</v>
      </c>
      <c r="D397" s="221">
        <v>80</v>
      </c>
      <c r="E397" s="286">
        <f t="shared" si="8"/>
        <v>0</v>
      </c>
    </row>
    <row r="398" ht="18" customHeight="1" spans="1:5">
      <c r="A398" s="143">
        <v>2130125</v>
      </c>
      <c r="B398" s="143" t="s">
        <v>428</v>
      </c>
      <c r="C398" s="212">
        <v>0</v>
      </c>
      <c r="D398" s="221">
        <v>38</v>
      </c>
      <c r="E398" s="286">
        <f t="shared" si="8"/>
        <v>0</v>
      </c>
    </row>
    <row r="399" ht="18" customHeight="1" spans="1:5">
      <c r="A399" s="143">
        <v>2130126</v>
      </c>
      <c r="B399" s="143" t="s">
        <v>429</v>
      </c>
      <c r="C399" s="221">
        <v>564</v>
      </c>
      <c r="D399" s="221">
        <v>1630</v>
      </c>
      <c r="E399" s="286">
        <f t="shared" si="8"/>
        <v>34.601226993865</v>
      </c>
    </row>
    <row r="400" ht="18" customHeight="1" spans="1:5">
      <c r="A400" s="143">
        <v>2130135</v>
      </c>
      <c r="B400" s="143" t="s">
        <v>430</v>
      </c>
      <c r="C400" s="221">
        <v>38</v>
      </c>
      <c r="D400" s="221">
        <v>290</v>
      </c>
      <c r="E400" s="286">
        <f t="shared" si="8"/>
        <v>13.1034482758621</v>
      </c>
    </row>
    <row r="401" ht="18" customHeight="1" spans="1:5">
      <c r="A401" s="143">
        <v>2130142</v>
      </c>
      <c r="B401" s="143" t="s">
        <v>431</v>
      </c>
      <c r="C401" s="212">
        <v>2612</v>
      </c>
      <c r="D401" s="221">
        <v>3241</v>
      </c>
      <c r="E401" s="286">
        <f t="shared" si="8"/>
        <v>80.5924097500771</v>
      </c>
    </row>
    <row r="402" ht="18" customHeight="1" spans="1:5">
      <c r="A402" s="143">
        <v>2130148</v>
      </c>
      <c r="B402" s="143" t="s">
        <v>432</v>
      </c>
      <c r="C402" s="221">
        <v>25</v>
      </c>
      <c r="D402" s="221">
        <v>0</v>
      </c>
      <c r="E402" s="286"/>
    </row>
    <row r="403" ht="18" customHeight="1" spans="1:5">
      <c r="A403" s="143">
        <v>2130152</v>
      </c>
      <c r="B403" s="143" t="s">
        <v>433</v>
      </c>
      <c r="C403" s="221">
        <v>4</v>
      </c>
      <c r="D403" s="221">
        <v>0</v>
      </c>
      <c r="E403" s="286"/>
    </row>
    <row r="404" ht="18" customHeight="1" spans="1:5">
      <c r="A404" s="143">
        <v>2130153</v>
      </c>
      <c r="B404" s="143" t="s">
        <v>434</v>
      </c>
      <c r="C404" s="221">
        <v>1457</v>
      </c>
      <c r="D404" s="221">
        <v>1450</v>
      </c>
      <c r="E404" s="286">
        <f t="shared" si="8"/>
        <v>100.48275862069</v>
      </c>
    </row>
    <row r="405" ht="18" customHeight="1" spans="1:5">
      <c r="A405" s="143">
        <v>2130199</v>
      </c>
      <c r="B405" s="143" t="s">
        <v>435</v>
      </c>
      <c r="C405" s="212">
        <v>7090</v>
      </c>
      <c r="D405" s="221">
        <v>3381</v>
      </c>
      <c r="E405" s="286">
        <f t="shared" si="8"/>
        <v>209.701271813073</v>
      </c>
    </row>
    <row r="406" ht="18" customHeight="1" spans="1:5">
      <c r="A406" s="143">
        <v>21302</v>
      </c>
      <c r="B406" s="145" t="s">
        <v>436</v>
      </c>
      <c r="C406" s="221">
        <f>SUM(C407:C417)</f>
        <v>9942</v>
      </c>
      <c r="D406" s="221">
        <f>SUM(D407:D417)</f>
        <v>10254</v>
      </c>
      <c r="E406" s="286">
        <f t="shared" si="8"/>
        <v>96.9572849619661</v>
      </c>
    </row>
    <row r="407" ht="18" customHeight="1" spans="1:5">
      <c r="A407" s="143">
        <v>2130201</v>
      </c>
      <c r="B407" s="143" t="s">
        <v>94</v>
      </c>
      <c r="C407" s="221">
        <v>6158</v>
      </c>
      <c r="D407" s="221">
        <v>4802</v>
      </c>
      <c r="E407" s="286">
        <f t="shared" si="8"/>
        <v>128.238234069138</v>
      </c>
    </row>
    <row r="408" ht="18" customHeight="1" spans="1:5">
      <c r="A408" s="143">
        <v>2130204</v>
      </c>
      <c r="B408" s="143" t="s">
        <v>437</v>
      </c>
      <c r="C408" s="212">
        <v>0</v>
      </c>
      <c r="D408" s="221">
        <v>732</v>
      </c>
      <c r="E408" s="286">
        <f t="shared" si="8"/>
        <v>0</v>
      </c>
    </row>
    <row r="409" ht="18" customHeight="1" spans="1:5">
      <c r="A409" s="143">
        <v>2130205</v>
      </c>
      <c r="B409" s="143" t="s">
        <v>438</v>
      </c>
      <c r="C409" s="221">
        <v>385</v>
      </c>
      <c r="D409" s="221">
        <v>824</v>
      </c>
      <c r="E409" s="286">
        <f t="shared" si="8"/>
        <v>46.7233009708738</v>
      </c>
    </row>
    <row r="410" ht="18" customHeight="1" spans="1:5">
      <c r="A410" s="143">
        <v>2130207</v>
      </c>
      <c r="B410" s="143" t="s">
        <v>439</v>
      </c>
      <c r="C410" s="221">
        <v>0</v>
      </c>
      <c r="D410" s="221">
        <v>179</v>
      </c>
      <c r="E410" s="286">
        <f t="shared" si="8"/>
        <v>0</v>
      </c>
    </row>
    <row r="411" ht="18" customHeight="1" spans="1:5">
      <c r="A411" s="143">
        <v>2130209</v>
      </c>
      <c r="B411" s="143" t="s">
        <v>440</v>
      </c>
      <c r="C411" s="221">
        <v>1654</v>
      </c>
      <c r="D411" s="221">
        <v>2272</v>
      </c>
      <c r="E411" s="286">
        <f t="shared" si="8"/>
        <v>72.7992957746479</v>
      </c>
    </row>
    <row r="412" ht="18" customHeight="1" spans="1:5">
      <c r="A412" s="143">
        <v>2130211</v>
      </c>
      <c r="B412" s="143" t="s">
        <v>441</v>
      </c>
      <c r="C412" s="212">
        <v>2</v>
      </c>
      <c r="D412" s="221">
        <v>15</v>
      </c>
      <c r="E412" s="286">
        <f t="shared" si="8"/>
        <v>13.3333333333333</v>
      </c>
    </row>
    <row r="413" ht="18" customHeight="1" spans="1:5">
      <c r="A413" s="143">
        <v>2130213</v>
      </c>
      <c r="B413" s="143" t="s">
        <v>442</v>
      </c>
      <c r="C413" s="221">
        <v>77</v>
      </c>
      <c r="D413" s="221">
        <v>18</v>
      </c>
      <c r="E413" s="286">
        <f t="shared" si="8"/>
        <v>427.777777777778</v>
      </c>
    </row>
    <row r="414" ht="18" customHeight="1" spans="1:5">
      <c r="A414" s="143">
        <v>2130221</v>
      </c>
      <c r="B414" s="143" t="s">
        <v>443</v>
      </c>
      <c r="C414" s="221">
        <v>0</v>
      </c>
      <c r="D414" s="221">
        <v>25</v>
      </c>
      <c r="E414" s="286">
        <f t="shared" si="8"/>
        <v>0</v>
      </c>
    </row>
    <row r="415" ht="18" customHeight="1" spans="1:5">
      <c r="A415" s="143">
        <v>2130234</v>
      </c>
      <c r="B415" s="143" t="s">
        <v>444</v>
      </c>
      <c r="C415" s="212">
        <v>332</v>
      </c>
      <c r="D415" s="221">
        <v>70</v>
      </c>
      <c r="E415" s="286">
        <f t="shared" si="8"/>
        <v>474.285714285714</v>
      </c>
    </row>
    <row r="416" ht="18" customHeight="1" spans="1:5">
      <c r="A416" s="143">
        <v>2130236</v>
      </c>
      <c r="B416" s="143" t="s">
        <v>445</v>
      </c>
      <c r="C416" s="221">
        <v>50</v>
      </c>
      <c r="D416" s="221">
        <v>288</v>
      </c>
      <c r="E416" s="286">
        <f t="shared" si="8"/>
        <v>17.3611111111111</v>
      </c>
    </row>
    <row r="417" ht="18" customHeight="1" spans="1:5">
      <c r="A417" s="143">
        <v>2130299</v>
      </c>
      <c r="B417" s="143" t="s">
        <v>446</v>
      </c>
      <c r="C417" s="221">
        <v>1284</v>
      </c>
      <c r="D417" s="221">
        <v>1029</v>
      </c>
      <c r="E417" s="286">
        <f t="shared" si="8"/>
        <v>124.781341107872</v>
      </c>
    </row>
    <row r="418" ht="18" customHeight="1" spans="1:5">
      <c r="A418" s="143">
        <v>21303</v>
      </c>
      <c r="B418" s="145" t="s">
        <v>447</v>
      </c>
      <c r="C418" s="221">
        <f>SUM(C419:C430)</f>
        <v>2987</v>
      </c>
      <c r="D418" s="221">
        <f>SUM(D419:D430)</f>
        <v>2274</v>
      </c>
      <c r="E418" s="286">
        <f t="shared" si="8"/>
        <v>131.354441512753</v>
      </c>
    </row>
    <row r="419" ht="18" customHeight="1" spans="1:5">
      <c r="A419" s="143">
        <v>2130301</v>
      </c>
      <c r="B419" s="143" t="s">
        <v>94</v>
      </c>
      <c r="C419" s="212">
        <v>31</v>
      </c>
      <c r="D419" s="221">
        <v>50</v>
      </c>
      <c r="E419" s="286">
        <f t="shared" si="8"/>
        <v>62</v>
      </c>
    </row>
    <row r="420" ht="18" customHeight="1" spans="1:5">
      <c r="A420" s="143">
        <v>2130304</v>
      </c>
      <c r="B420" s="143" t="s">
        <v>448</v>
      </c>
      <c r="C420" s="221">
        <v>5</v>
      </c>
      <c r="D420" s="221">
        <v>5</v>
      </c>
      <c r="E420" s="286">
        <f t="shared" si="8"/>
        <v>100</v>
      </c>
    </row>
    <row r="421" ht="18" customHeight="1" spans="1:5">
      <c r="A421" s="143">
        <v>2130305</v>
      </c>
      <c r="B421" s="143" t="s">
        <v>449</v>
      </c>
      <c r="C421" s="221">
        <v>597</v>
      </c>
      <c r="D421" s="221">
        <v>350</v>
      </c>
      <c r="E421" s="286">
        <f t="shared" si="8"/>
        <v>170.571428571429</v>
      </c>
    </row>
    <row r="422" ht="18" customHeight="1" spans="1:5">
      <c r="A422" s="143">
        <v>2130306</v>
      </c>
      <c r="B422" s="143" t="s">
        <v>450</v>
      </c>
      <c r="C422" s="212">
        <v>50</v>
      </c>
      <c r="D422" s="221">
        <v>117</v>
      </c>
      <c r="E422" s="286">
        <f t="shared" si="8"/>
        <v>42.7350427350427</v>
      </c>
    </row>
    <row r="423" ht="18" customHeight="1" spans="1:5">
      <c r="A423" s="143">
        <v>2130311</v>
      </c>
      <c r="B423" s="143" t="s">
        <v>451</v>
      </c>
      <c r="C423" s="221">
        <v>7</v>
      </c>
      <c r="D423" s="221">
        <v>18</v>
      </c>
      <c r="E423" s="286">
        <f t="shared" si="8"/>
        <v>38.8888888888889</v>
      </c>
    </row>
    <row r="424" ht="18" customHeight="1" spans="1:5">
      <c r="A424" s="143">
        <v>2130314</v>
      </c>
      <c r="B424" s="143" t="s">
        <v>452</v>
      </c>
      <c r="C424" s="221">
        <v>134</v>
      </c>
      <c r="D424" s="221">
        <v>5</v>
      </c>
      <c r="E424" s="286">
        <f t="shared" si="8"/>
        <v>2680</v>
      </c>
    </row>
    <row r="425" ht="18" customHeight="1" spans="1:5">
      <c r="A425" s="143">
        <v>2130315</v>
      </c>
      <c r="B425" s="143" t="s">
        <v>453</v>
      </c>
      <c r="C425" s="221">
        <v>386</v>
      </c>
      <c r="D425" s="221">
        <v>11</v>
      </c>
      <c r="E425" s="286">
        <f t="shared" si="8"/>
        <v>3509.09090909091</v>
      </c>
    </row>
    <row r="426" ht="18" customHeight="1" spans="1:5">
      <c r="A426" s="143">
        <v>2130316</v>
      </c>
      <c r="B426" s="143" t="s">
        <v>454</v>
      </c>
      <c r="C426" s="212">
        <v>8</v>
      </c>
      <c r="D426" s="221">
        <v>222</v>
      </c>
      <c r="E426" s="286">
        <f t="shared" si="8"/>
        <v>3.6036036036036</v>
      </c>
    </row>
    <row r="427" ht="18" customHeight="1" spans="1:5">
      <c r="A427" s="143">
        <v>2130319</v>
      </c>
      <c r="B427" s="143" t="s">
        <v>455</v>
      </c>
      <c r="C427" s="221">
        <v>1240</v>
      </c>
      <c r="D427" s="221">
        <v>68</v>
      </c>
      <c r="E427" s="286">
        <f t="shared" si="8"/>
        <v>1823.52941176471</v>
      </c>
    </row>
    <row r="428" ht="18" customHeight="1" spans="1:5">
      <c r="A428" s="143">
        <v>2130321</v>
      </c>
      <c r="B428" s="143" t="s">
        <v>456</v>
      </c>
      <c r="C428" s="221">
        <v>144</v>
      </c>
      <c r="D428" s="221">
        <v>399</v>
      </c>
      <c r="E428" s="286">
        <f t="shared" si="8"/>
        <v>36.0902255639098</v>
      </c>
    </row>
    <row r="429" ht="18" customHeight="1" spans="1:5">
      <c r="A429" s="143">
        <v>2130335</v>
      </c>
      <c r="B429" s="143" t="s">
        <v>457</v>
      </c>
      <c r="C429" s="212">
        <v>58</v>
      </c>
      <c r="D429" s="221">
        <v>0</v>
      </c>
      <c r="E429" s="286"/>
    </row>
    <row r="430" ht="18" customHeight="1" spans="1:5">
      <c r="A430" s="143">
        <v>2130399</v>
      </c>
      <c r="B430" s="143" t="s">
        <v>458</v>
      </c>
      <c r="C430" s="221">
        <v>327</v>
      </c>
      <c r="D430" s="221">
        <v>1029</v>
      </c>
      <c r="E430" s="286">
        <f t="shared" si="8"/>
        <v>31.7784256559767</v>
      </c>
    </row>
    <row r="431" ht="18" customHeight="1" spans="1:5">
      <c r="A431" s="143">
        <v>21305</v>
      </c>
      <c r="B431" s="145" t="s">
        <v>459</v>
      </c>
      <c r="C431" s="221">
        <f>SUM(C432:C436)</f>
        <v>17751</v>
      </c>
      <c r="D431" s="221">
        <f>SUM(D432:D436)</f>
        <v>20282</v>
      </c>
      <c r="E431" s="286">
        <f t="shared" si="8"/>
        <v>87.5209545409723</v>
      </c>
    </row>
    <row r="432" ht="18" customHeight="1" spans="1:5">
      <c r="A432" s="143">
        <v>2130501</v>
      </c>
      <c r="B432" s="143" t="s">
        <v>94</v>
      </c>
      <c r="C432" s="221">
        <v>321</v>
      </c>
      <c r="D432" s="221">
        <v>180</v>
      </c>
      <c r="E432" s="286">
        <f t="shared" si="8"/>
        <v>178.333333333333</v>
      </c>
    </row>
    <row r="433" ht="18" customHeight="1" spans="1:5">
      <c r="A433" s="143">
        <v>2130502</v>
      </c>
      <c r="B433" s="143" t="s">
        <v>95</v>
      </c>
      <c r="C433" s="212">
        <v>15</v>
      </c>
      <c r="D433" s="221">
        <v>0</v>
      </c>
      <c r="E433" s="286"/>
    </row>
    <row r="434" ht="18" customHeight="1" spans="1:5">
      <c r="A434" s="143">
        <v>2130504</v>
      </c>
      <c r="B434" s="143" t="s">
        <v>460</v>
      </c>
      <c r="C434" s="221">
        <v>1838</v>
      </c>
      <c r="D434" s="221">
        <v>4312</v>
      </c>
      <c r="E434" s="286">
        <f t="shared" si="8"/>
        <v>42.6252319109462</v>
      </c>
    </row>
    <row r="435" ht="18" customHeight="1" spans="1:5">
      <c r="A435" s="143">
        <v>2130505</v>
      </c>
      <c r="B435" s="143" t="s">
        <v>461</v>
      </c>
      <c r="C435" s="221">
        <v>135</v>
      </c>
      <c r="D435" s="221">
        <v>998</v>
      </c>
      <c r="E435" s="286">
        <f t="shared" si="8"/>
        <v>13.5270541082164</v>
      </c>
    </row>
    <row r="436" ht="18" customHeight="1" spans="1:5">
      <c r="A436" s="143">
        <v>2130599</v>
      </c>
      <c r="B436" s="143" t="s">
        <v>462</v>
      </c>
      <c r="C436" s="212">
        <v>15442</v>
      </c>
      <c r="D436" s="221">
        <v>14792</v>
      </c>
      <c r="E436" s="286">
        <f t="shared" si="8"/>
        <v>104.394267171444</v>
      </c>
    </row>
    <row r="437" s="212" customFormat="1" ht="18" customHeight="1" spans="1:5">
      <c r="A437" s="143">
        <v>21307</v>
      </c>
      <c r="B437" s="145" t="s">
        <v>463</v>
      </c>
      <c r="C437" s="221">
        <f>SUM(C438:C442)</f>
        <v>3661</v>
      </c>
      <c r="D437" s="221">
        <f>SUM(D438:D442)</f>
        <v>3448</v>
      </c>
      <c r="E437" s="286">
        <f t="shared" si="8"/>
        <v>106.177494199536</v>
      </c>
    </row>
    <row r="438" ht="18" customHeight="1" spans="1:5">
      <c r="A438" s="143">
        <v>2130701</v>
      </c>
      <c r="B438" s="143" t="s">
        <v>464</v>
      </c>
      <c r="C438" s="221">
        <v>198</v>
      </c>
      <c r="D438" s="221">
        <v>30</v>
      </c>
      <c r="E438" s="286">
        <f t="shared" si="8"/>
        <v>660</v>
      </c>
    </row>
    <row r="439" ht="18" customHeight="1" spans="1:5">
      <c r="A439" s="143">
        <v>2130705</v>
      </c>
      <c r="B439" s="143" t="s">
        <v>465</v>
      </c>
      <c r="C439" s="221">
        <v>3327</v>
      </c>
      <c r="D439" s="221">
        <v>34</v>
      </c>
      <c r="E439" s="286">
        <f t="shared" si="8"/>
        <v>9785.29411764706</v>
      </c>
    </row>
    <row r="440" ht="18" customHeight="1" spans="1:5">
      <c r="A440" s="143">
        <v>2130706</v>
      </c>
      <c r="B440" s="143" t="s">
        <v>466</v>
      </c>
      <c r="C440" s="212">
        <v>105</v>
      </c>
      <c r="D440" s="221">
        <v>510</v>
      </c>
      <c r="E440" s="286">
        <f t="shared" si="8"/>
        <v>20.5882352941176</v>
      </c>
    </row>
    <row r="441" ht="18" customHeight="1" spans="1:5">
      <c r="A441" s="143">
        <v>2130707</v>
      </c>
      <c r="B441" s="143" t="s">
        <v>467</v>
      </c>
      <c r="C441" s="221">
        <v>0</v>
      </c>
      <c r="D441" s="221">
        <v>200</v>
      </c>
      <c r="E441" s="286">
        <f t="shared" si="8"/>
        <v>0</v>
      </c>
    </row>
    <row r="442" ht="18" customHeight="1" spans="1:5">
      <c r="A442" s="143">
        <v>2130799</v>
      </c>
      <c r="B442" s="143" t="s">
        <v>468</v>
      </c>
      <c r="C442" s="221">
        <v>31</v>
      </c>
      <c r="D442" s="221">
        <v>2674</v>
      </c>
      <c r="E442" s="286">
        <f t="shared" si="8"/>
        <v>1.15931189229619</v>
      </c>
    </row>
    <row r="443" ht="18" customHeight="1" spans="1:5">
      <c r="A443" s="143">
        <v>21308</v>
      </c>
      <c r="B443" s="145" t="s">
        <v>469</v>
      </c>
      <c r="C443" s="212">
        <f>SUM(C444:C446)</f>
        <v>1072</v>
      </c>
      <c r="D443" s="221">
        <f>SUM(D444:D446)</f>
        <v>1115</v>
      </c>
      <c r="E443" s="286">
        <f t="shared" si="8"/>
        <v>96.1434977578475</v>
      </c>
    </row>
    <row r="444" ht="18" customHeight="1" spans="1:5">
      <c r="A444" s="143">
        <v>2130801</v>
      </c>
      <c r="B444" s="143" t="s">
        <v>470</v>
      </c>
      <c r="C444" s="221">
        <v>0</v>
      </c>
      <c r="D444" s="221">
        <v>22</v>
      </c>
      <c r="E444" s="286">
        <f t="shared" si="8"/>
        <v>0</v>
      </c>
    </row>
    <row r="445" ht="18" customHeight="1" spans="1:5">
      <c r="A445" s="143">
        <v>2130803</v>
      </c>
      <c r="B445" s="143" t="s">
        <v>471</v>
      </c>
      <c r="C445" s="221">
        <v>847</v>
      </c>
      <c r="D445" s="221">
        <v>685</v>
      </c>
      <c r="E445" s="286">
        <f t="shared" si="8"/>
        <v>123.649635036496</v>
      </c>
    </row>
    <row r="446" ht="18" customHeight="1" spans="1:5">
      <c r="A446" s="143">
        <v>2130804</v>
      </c>
      <c r="B446" s="143" t="s">
        <v>472</v>
      </c>
      <c r="C446" s="221">
        <v>225</v>
      </c>
      <c r="D446" s="221">
        <v>408</v>
      </c>
      <c r="E446" s="286">
        <f t="shared" si="8"/>
        <v>55.1470588235294</v>
      </c>
    </row>
    <row r="447" ht="18" customHeight="1" spans="1:5">
      <c r="A447" s="143">
        <v>21309</v>
      </c>
      <c r="B447" s="145" t="s">
        <v>473</v>
      </c>
      <c r="C447" s="212">
        <f>SUM(C448:C448)</f>
        <v>572</v>
      </c>
      <c r="D447" s="221">
        <f>SUM(D448:D448)</f>
        <v>1439</v>
      </c>
      <c r="E447" s="286">
        <f t="shared" si="8"/>
        <v>39.7498262682418</v>
      </c>
    </row>
    <row r="448" ht="18" customHeight="1" spans="1:5">
      <c r="A448" s="143">
        <v>2130999</v>
      </c>
      <c r="B448" s="143" t="s">
        <v>474</v>
      </c>
      <c r="C448" s="221">
        <v>572</v>
      </c>
      <c r="D448" s="221">
        <v>1439</v>
      </c>
      <c r="E448" s="286">
        <f t="shared" si="8"/>
        <v>39.7498262682418</v>
      </c>
    </row>
    <row r="449" ht="18" customHeight="1" spans="1:5">
      <c r="A449" s="143">
        <v>21399</v>
      </c>
      <c r="B449" s="145" t="s">
        <v>475</v>
      </c>
      <c r="C449" s="221">
        <f>C450</f>
        <v>189</v>
      </c>
      <c r="D449" s="221">
        <f>D450</f>
        <v>1842</v>
      </c>
      <c r="E449" s="286">
        <f t="shared" si="8"/>
        <v>10.2605863192182</v>
      </c>
    </row>
    <row r="450" ht="18" customHeight="1" spans="1:5">
      <c r="A450" s="143">
        <v>2139999</v>
      </c>
      <c r="B450" s="143" t="s">
        <v>476</v>
      </c>
      <c r="C450" s="212">
        <v>189</v>
      </c>
      <c r="D450" s="221">
        <v>1842</v>
      </c>
      <c r="E450" s="286">
        <f t="shared" si="8"/>
        <v>10.2605863192182</v>
      </c>
    </row>
    <row r="451" ht="18" customHeight="1" spans="1:5">
      <c r="A451" s="143">
        <v>214</v>
      </c>
      <c r="B451" s="145" t="s">
        <v>477</v>
      </c>
      <c r="C451" s="221">
        <f>SUM(C452,C460,C462,C466)</f>
        <v>14593</v>
      </c>
      <c r="D451" s="221">
        <f>SUM(D452,D462,D466)</f>
        <v>6363</v>
      </c>
      <c r="E451" s="286">
        <f t="shared" si="8"/>
        <v>229.341505579129</v>
      </c>
    </row>
    <row r="452" ht="18" customHeight="1" spans="1:5">
      <c r="A452" s="143">
        <v>21401</v>
      </c>
      <c r="B452" s="145" t="s">
        <v>478</v>
      </c>
      <c r="C452" s="221">
        <f>SUM(C453:C459)</f>
        <v>8895</v>
      </c>
      <c r="D452" s="221">
        <f>SUM(D453:D459)</f>
        <v>4089</v>
      </c>
      <c r="E452" s="286">
        <f t="shared" si="8"/>
        <v>217.534849596478</v>
      </c>
    </row>
    <row r="453" ht="18" customHeight="1" spans="1:5">
      <c r="A453" s="143">
        <v>2140101</v>
      </c>
      <c r="B453" s="143" t="s">
        <v>94</v>
      </c>
      <c r="C453" s="221">
        <v>1943</v>
      </c>
      <c r="D453" s="221">
        <v>1891</v>
      </c>
      <c r="E453" s="286">
        <f t="shared" si="8"/>
        <v>102.749867794818</v>
      </c>
    </row>
    <row r="454" ht="18" customHeight="1" spans="1:5">
      <c r="A454" s="143">
        <v>2140104</v>
      </c>
      <c r="B454" s="143" t="s">
        <v>479</v>
      </c>
      <c r="C454" s="212">
        <v>3480</v>
      </c>
      <c r="D454" s="221">
        <v>558</v>
      </c>
      <c r="E454" s="286">
        <f t="shared" ref="E454:E517" si="9">C454/D454*100</f>
        <v>623.655913978495</v>
      </c>
    </row>
    <row r="455" ht="18" customHeight="1" spans="1:5">
      <c r="A455" s="143">
        <v>2140106</v>
      </c>
      <c r="B455" s="143" t="s">
        <v>480</v>
      </c>
      <c r="C455" s="221">
        <v>2216</v>
      </c>
      <c r="D455" s="221">
        <v>927</v>
      </c>
      <c r="E455" s="286">
        <f t="shared" si="9"/>
        <v>239.050701186624</v>
      </c>
    </row>
    <row r="456" ht="18" customHeight="1" spans="1:5">
      <c r="A456" s="143">
        <v>2140110</v>
      </c>
      <c r="B456" s="143" t="s">
        <v>481</v>
      </c>
      <c r="C456" s="221">
        <v>3</v>
      </c>
      <c r="D456" s="221">
        <v>20</v>
      </c>
      <c r="E456" s="286">
        <f t="shared" si="9"/>
        <v>15</v>
      </c>
    </row>
    <row r="457" ht="18" customHeight="1" spans="1:5">
      <c r="A457" s="143">
        <v>2140112</v>
      </c>
      <c r="B457" s="143" t="s">
        <v>482</v>
      </c>
      <c r="C457" s="212">
        <v>66</v>
      </c>
      <c r="D457" s="221">
        <v>110</v>
      </c>
      <c r="E457" s="286">
        <f t="shared" si="9"/>
        <v>60</v>
      </c>
    </row>
    <row r="458" ht="18" customHeight="1" spans="1:5">
      <c r="A458" s="143">
        <v>2140136</v>
      </c>
      <c r="B458" s="143" t="s">
        <v>483</v>
      </c>
      <c r="C458" s="221">
        <v>0</v>
      </c>
      <c r="D458" s="221">
        <v>9</v>
      </c>
      <c r="E458" s="286">
        <f t="shared" si="9"/>
        <v>0</v>
      </c>
    </row>
    <row r="459" ht="18" customHeight="1" spans="1:5">
      <c r="A459" s="143">
        <v>2140199</v>
      </c>
      <c r="B459" s="143" t="s">
        <v>484</v>
      </c>
      <c r="C459" s="221">
        <v>1187</v>
      </c>
      <c r="D459" s="221">
        <v>574</v>
      </c>
      <c r="E459" s="286">
        <f t="shared" si="9"/>
        <v>206.794425087108</v>
      </c>
    </row>
    <row r="460" ht="18" customHeight="1" spans="1:5">
      <c r="A460" s="143">
        <v>21402</v>
      </c>
      <c r="B460" s="148" t="s">
        <v>485</v>
      </c>
      <c r="C460" s="221">
        <f>SUM(C461:C461)</f>
        <v>15</v>
      </c>
      <c r="D460" s="221">
        <v>0</v>
      </c>
      <c r="E460" s="286"/>
    </row>
    <row r="461" ht="18" customHeight="1" spans="1:5">
      <c r="A461" s="143">
        <v>2140201</v>
      </c>
      <c r="B461" s="143" t="s">
        <v>94</v>
      </c>
      <c r="C461" s="212">
        <v>15</v>
      </c>
      <c r="D461" s="221">
        <v>0</v>
      </c>
      <c r="E461" s="286"/>
    </row>
    <row r="462" ht="18" customHeight="1" spans="1:5">
      <c r="A462" s="143">
        <v>21406</v>
      </c>
      <c r="B462" s="145" t="s">
        <v>486</v>
      </c>
      <c r="C462" s="221">
        <f>SUM(C463:C465)</f>
        <v>5263</v>
      </c>
      <c r="D462" s="221">
        <f>SUM(D463:D465)</f>
        <v>1416</v>
      </c>
      <c r="E462" s="286">
        <f t="shared" si="9"/>
        <v>371.680790960452</v>
      </c>
    </row>
    <row r="463" ht="18" customHeight="1" spans="1:5">
      <c r="A463" s="143">
        <v>2140601</v>
      </c>
      <c r="B463" s="143" t="s">
        <v>487</v>
      </c>
      <c r="C463" s="221">
        <v>739</v>
      </c>
      <c r="D463" s="221">
        <v>741</v>
      </c>
      <c r="E463" s="286">
        <f t="shared" si="9"/>
        <v>99.7300944669366</v>
      </c>
    </row>
    <row r="464" ht="18" customHeight="1" spans="1:5">
      <c r="A464" s="143">
        <v>2140602</v>
      </c>
      <c r="B464" s="143" t="s">
        <v>488</v>
      </c>
      <c r="C464" s="212">
        <v>3652</v>
      </c>
      <c r="D464" s="221">
        <v>474</v>
      </c>
      <c r="E464" s="286">
        <f t="shared" si="9"/>
        <v>770.464135021097</v>
      </c>
    </row>
    <row r="465" ht="18" customHeight="1" spans="1:5">
      <c r="A465" s="143">
        <v>2140699</v>
      </c>
      <c r="B465" s="143" t="s">
        <v>489</v>
      </c>
      <c r="C465" s="221">
        <v>872</v>
      </c>
      <c r="D465" s="221">
        <v>201</v>
      </c>
      <c r="E465" s="286">
        <f t="shared" si="9"/>
        <v>433.830845771144</v>
      </c>
    </row>
    <row r="466" ht="18" customHeight="1" spans="1:5">
      <c r="A466" s="143">
        <v>21499</v>
      </c>
      <c r="B466" s="145" t="s">
        <v>490</v>
      </c>
      <c r="C466" s="221">
        <f>SUM(C467:C468)</f>
        <v>420</v>
      </c>
      <c r="D466" s="221">
        <f>SUM(D467:D468)</f>
        <v>858</v>
      </c>
      <c r="E466" s="286">
        <f t="shared" si="9"/>
        <v>48.951048951049</v>
      </c>
    </row>
    <row r="467" ht="18" customHeight="1" spans="1:5">
      <c r="A467" s="143">
        <v>2149901</v>
      </c>
      <c r="B467" s="143" t="s">
        <v>491</v>
      </c>
      <c r="C467" s="221">
        <v>250</v>
      </c>
      <c r="D467" s="221">
        <v>151</v>
      </c>
      <c r="E467" s="286">
        <f t="shared" si="9"/>
        <v>165.562913907285</v>
      </c>
    </row>
    <row r="468" ht="18" customHeight="1" spans="1:5">
      <c r="A468" s="143">
        <v>2149999</v>
      </c>
      <c r="B468" s="143" t="s">
        <v>492</v>
      </c>
      <c r="C468" s="212">
        <v>170</v>
      </c>
      <c r="D468" s="221">
        <v>707</v>
      </c>
      <c r="E468" s="286">
        <f t="shared" si="9"/>
        <v>24.045261669024</v>
      </c>
    </row>
    <row r="469" s="212" customFormat="1" ht="18" customHeight="1" spans="1:5">
      <c r="A469" s="143">
        <v>215</v>
      </c>
      <c r="B469" s="145" t="s">
        <v>493</v>
      </c>
      <c r="C469" s="221">
        <f>SUM(C470,C473,C475,C479)</f>
        <v>690</v>
      </c>
      <c r="D469" s="221">
        <f>SUM(D470,D473,D475,D479)</f>
        <v>730</v>
      </c>
      <c r="E469" s="286">
        <f t="shared" si="9"/>
        <v>94.5205479452055</v>
      </c>
    </row>
    <row r="470" ht="18" customHeight="1" spans="1:5">
      <c r="A470" s="143">
        <v>21502</v>
      </c>
      <c r="B470" s="145" t="s">
        <v>494</v>
      </c>
      <c r="C470" s="221">
        <f>SUM(C471:C472)</f>
        <v>105</v>
      </c>
      <c r="D470" s="221">
        <f>SUM(D471:D472)</f>
        <v>58</v>
      </c>
      <c r="E470" s="286">
        <f t="shared" si="9"/>
        <v>181.034482758621</v>
      </c>
    </row>
    <row r="471" ht="18" customHeight="1" spans="1:5">
      <c r="A471" s="143">
        <v>2150201</v>
      </c>
      <c r="B471" s="143" t="s">
        <v>94</v>
      </c>
      <c r="C471" s="212">
        <v>0</v>
      </c>
      <c r="D471" s="221">
        <v>3</v>
      </c>
      <c r="E471" s="286">
        <f t="shared" si="9"/>
        <v>0</v>
      </c>
    </row>
    <row r="472" ht="18" customHeight="1" spans="1:5">
      <c r="A472" s="143">
        <v>2150299</v>
      </c>
      <c r="B472" s="143" t="s">
        <v>495</v>
      </c>
      <c r="C472" s="221">
        <v>105</v>
      </c>
      <c r="D472" s="221">
        <v>55</v>
      </c>
      <c r="E472" s="286">
        <f t="shared" si="9"/>
        <v>190.909090909091</v>
      </c>
    </row>
    <row r="473" ht="18" customHeight="1" spans="1:5">
      <c r="A473" s="143">
        <v>21505</v>
      </c>
      <c r="B473" s="145" t="s">
        <v>496</v>
      </c>
      <c r="C473" s="221">
        <f>SUM(C474:C474)</f>
        <v>0</v>
      </c>
      <c r="D473" s="221">
        <f>SUM(D474:D474)</f>
        <v>9</v>
      </c>
      <c r="E473" s="286">
        <f t="shared" si="9"/>
        <v>0</v>
      </c>
    </row>
    <row r="474" ht="18" customHeight="1" spans="1:5">
      <c r="A474" s="143">
        <v>2150599</v>
      </c>
      <c r="B474" s="143" t="s">
        <v>497</v>
      </c>
      <c r="C474" s="221">
        <v>0</v>
      </c>
      <c r="D474" s="221">
        <v>9</v>
      </c>
      <c r="E474" s="286">
        <f t="shared" si="9"/>
        <v>0</v>
      </c>
    </row>
    <row r="475" ht="18" customHeight="1" spans="1:5">
      <c r="A475" s="143">
        <v>21508</v>
      </c>
      <c r="B475" s="145" t="s">
        <v>498</v>
      </c>
      <c r="C475" s="212">
        <f>SUM(C476:C478)</f>
        <v>91</v>
      </c>
      <c r="D475" s="221">
        <f>SUM(D476:D478)</f>
        <v>292</v>
      </c>
      <c r="E475" s="286">
        <f t="shared" si="9"/>
        <v>31.1643835616438</v>
      </c>
    </row>
    <row r="476" ht="18" customHeight="1" spans="1:5">
      <c r="A476" s="143">
        <v>2150804</v>
      </c>
      <c r="B476" s="143" t="s">
        <v>499</v>
      </c>
      <c r="C476" s="221">
        <v>66</v>
      </c>
      <c r="D476" s="221">
        <v>200</v>
      </c>
      <c r="E476" s="286">
        <f t="shared" si="9"/>
        <v>33</v>
      </c>
    </row>
    <row r="477" ht="18" customHeight="1" spans="1:5">
      <c r="A477" s="143">
        <v>2150805</v>
      </c>
      <c r="B477" s="143" t="s">
        <v>500</v>
      </c>
      <c r="C477" s="221">
        <v>25</v>
      </c>
      <c r="D477" s="221">
        <v>50</v>
      </c>
      <c r="E477" s="286">
        <f t="shared" si="9"/>
        <v>50</v>
      </c>
    </row>
    <row r="478" ht="18" customHeight="1" spans="1:5">
      <c r="A478" s="143">
        <v>2150899</v>
      </c>
      <c r="B478" s="143" t="s">
        <v>501</v>
      </c>
      <c r="C478" s="212">
        <v>0</v>
      </c>
      <c r="D478" s="221">
        <v>42</v>
      </c>
      <c r="E478" s="286">
        <f t="shared" si="9"/>
        <v>0</v>
      </c>
    </row>
    <row r="479" ht="18" customHeight="1" spans="1:5">
      <c r="A479" s="143">
        <v>21599</v>
      </c>
      <c r="B479" s="145" t="s">
        <v>502</v>
      </c>
      <c r="C479" s="221">
        <f>SUM(C480:C480)</f>
        <v>494</v>
      </c>
      <c r="D479" s="221">
        <f>SUM(D480:D480)</f>
        <v>371</v>
      </c>
      <c r="E479" s="286">
        <f t="shared" si="9"/>
        <v>133.153638814016</v>
      </c>
    </row>
    <row r="480" ht="18" customHeight="1" spans="1:5">
      <c r="A480" s="143">
        <v>2159999</v>
      </c>
      <c r="B480" s="143" t="s">
        <v>503</v>
      </c>
      <c r="C480" s="221">
        <v>494</v>
      </c>
      <c r="D480" s="221">
        <v>371</v>
      </c>
      <c r="E480" s="286">
        <f t="shared" si="9"/>
        <v>133.153638814016</v>
      </c>
    </row>
    <row r="481" ht="18" customHeight="1" spans="1:5">
      <c r="A481" s="143">
        <v>216</v>
      </c>
      <c r="B481" s="145" t="s">
        <v>504</v>
      </c>
      <c r="C481" s="221">
        <f>SUM(C482,C486,C488)</f>
        <v>1373</v>
      </c>
      <c r="D481" s="221">
        <f>SUM(D482,D486,D488)</f>
        <v>951</v>
      </c>
      <c r="E481" s="286">
        <f t="shared" si="9"/>
        <v>144.374342797056</v>
      </c>
    </row>
    <row r="482" ht="18" customHeight="1" spans="1:5">
      <c r="A482" s="143">
        <v>21602</v>
      </c>
      <c r="B482" s="145" t="s">
        <v>505</v>
      </c>
      <c r="C482" s="212">
        <f>SUM(C483:C485)</f>
        <v>1350</v>
      </c>
      <c r="D482" s="221">
        <f>SUM(D483:D485)</f>
        <v>921</v>
      </c>
      <c r="E482" s="286">
        <f t="shared" si="9"/>
        <v>146.579804560261</v>
      </c>
    </row>
    <row r="483" ht="18" customHeight="1" spans="1:5">
      <c r="A483" s="143">
        <v>2160201</v>
      </c>
      <c r="B483" s="143" t="s">
        <v>94</v>
      </c>
      <c r="C483" s="221">
        <v>340</v>
      </c>
      <c r="D483" s="221">
        <v>241</v>
      </c>
      <c r="E483" s="286">
        <f t="shared" si="9"/>
        <v>141.078838174274</v>
      </c>
    </row>
    <row r="484" ht="18" customHeight="1" spans="1:5">
      <c r="A484" s="143">
        <v>2160219</v>
      </c>
      <c r="B484" s="143" t="s">
        <v>506</v>
      </c>
      <c r="C484" s="221">
        <v>300</v>
      </c>
      <c r="D484" s="221">
        <v>216</v>
      </c>
      <c r="E484" s="286">
        <f t="shared" si="9"/>
        <v>138.888888888889</v>
      </c>
    </row>
    <row r="485" ht="18" customHeight="1" spans="1:5">
      <c r="A485" s="143">
        <v>2160299</v>
      </c>
      <c r="B485" s="143" t="s">
        <v>507</v>
      </c>
      <c r="C485" s="212">
        <v>710</v>
      </c>
      <c r="D485" s="221">
        <v>464</v>
      </c>
      <c r="E485" s="286">
        <f t="shared" si="9"/>
        <v>153.01724137931</v>
      </c>
    </row>
    <row r="486" ht="18" customHeight="1" spans="1:5">
      <c r="A486" s="143">
        <v>21606</v>
      </c>
      <c r="B486" s="145" t="s">
        <v>508</v>
      </c>
      <c r="C486" s="221">
        <f>SUM(C487:C487)</f>
        <v>23</v>
      </c>
      <c r="D486" s="221">
        <f>SUM(D487:D487)</f>
        <v>30</v>
      </c>
      <c r="E486" s="286">
        <f t="shared" si="9"/>
        <v>76.6666666666667</v>
      </c>
    </row>
    <row r="487" ht="18" customHeight="1" spans="1:5">
      <c r="A487" s="143">
        <v>2160699</v>
      </c>
      <c r="B487" s="143" t="s">
        <v>509</v>
      </c>
      <c r="C487" s="221">
        <v>23</v>
      </c>
      <c r="D487" s="221">
        <v>30</v>
      </c>
      <c r="E487" s="286">
        <f t="shared" si="9"/>
        <v>76.6666666666667</v>
      </c>
    </row>
    <row r="488" ht="18" customHeight="1" spans="1:5">
      <c r="A488" s="143">
        <v>21699</v>
      </c>
      <c r="B488" s="145" t="s">
        <v>510</v>
      </c>
      <c r="C488" s="221">
        <f>SUM(C489:C489)</f>
        <v>0</v>
      </c>
      <c r="D488" s="221">
        <f>SUM(D489:D489)</f>
        <v>0</v>
      </c>
      <c r="E488" s="286"/>
    </row>
    <row r="489" ht="18" customHeight="1" spans="1:5">
      <c r="A489" s="143">
        <v>2169999</v>
      </c>
      <c r="B489" s="143" t="s">
        <v>511</v>
      </c>
      <c r="C489" s="212">
        <v>0</v>
      </c>
      <c r="D489" s="221">
        <v>0</v>
      </c>
      <c r="E489" s="286"/>
    </row>
    <row r="490" ht="18" customHeight="1" spans="1:5">
      <c r="A490" s="143">
        <v>217</v>
      </c>
      <c r="B490" s="145" t="s">
        <v>512</v>
      </c>
      <c r="C490" s="221">
        <f>SUM(C491,C493,C495,C498)</f>
        <v>108</v>
      </c>
      <c r="D490" s="221">
        <f>SUM(D491,D493,D495,D498)</f>
        <v>126</v>
      </c>
      <c r="E490" s="286">
        <f t="shared" si="9"/>
        <v>85.7142857142857</v>
      </c>
    </row>
    <row r="491" ht="18" customHeight="1" spans="1:5">
      <c r="A491" s="143">
        <v>21701</v>
      </c>
      <c r="B491" s="145" t="s">
        <v>513</v>
      </c>
      <c r="C491" s="221">
        <f>SUM(C492:C492)</f>
        <v>38</v>
      </c>
      <c r="D491" s="221">
        <f>SUM(D492:D492)</f>
        <v>12</v>
      </c>
      <c r="E491" s="286">
        <f t="shared" si="9"/>
        <v>316.666666666667</v>
      </c>
    </row>
    <row r="492" ht="18" customHeight="1" spans="1:5">
      <c r="A492" s="143">
        <v>2170199</v>
      </c>
      <c r="B492" s="143" t="s">
        <v>514</v>
      </c>
      <c r="C492" s="212">
        <v>38</v>
      </c>
      <c r="D492" s="221">
        <v>12</v>
      </c>
      <c r="E492" s="286">
        <f t="shared" si="9"/>
        <v>316.666666666667</v>
      </c>
    </row>
    <row r="493" ht="18" customHeight="1" spans="1:5">
      <c r="A493" s="143">
        <v>21702</v>
      </c>
      <c r="B493" s="145" t="s">
        <v>515</v>
      </c>
      <c r="C493" s="221">
        <f>SUM(C494:C494)</f>
        <v>61</v>
      </c>
      <c r="D493" s="221">
        <f>SUM(D494:D494)</f>
        <v>0</v>
      </c>
      <c r="E493" s="286"/>
    </row>
    <row r="494" ht="18" customHeight="1" spans="1:5">
      <c r="A494" s="143">
        <v>2170299</v>
      </c>
      <c r="B494" s="143" t="s">
        <v>516</v>
      </c>
      <c r="C494" s="221">
        <v>61</v>
      </c>
      <c r="D494" s="221">
        <v>0</v>
      </c>
      <c r="E494" s="286"/>
    </row>
    <row r="495" ht="18" customHeight="1" spans="1:5">
      <c r="A495" s="143">
        <v>21703</v>
      </c>
      <c r="B495" s="145" t="s">
        <v>517</v>
      </c>
      <c r="C495" s="221">
        <f>SUM(C496:C497)</f>
        <v>9</v>
      </c>
      <c r="D495" s="221">
        <f>SUM(D496:D497)</f>
        <v>94</v>
      </c>
      <c r="E495" s="286">
        <f t="shared" si="9"/>
        <v>9.57446808510638</v>
      </c>
    </row>
    <row r="496" ht="18" customHeight="1" spans="1:5">
      <c r="A496" s="143">
        <v>2170302</v>
      </c>
      <c r="B496" s="143" t="s">
        <v>518</v>
      </c>
      <c r="C496" s="212">
        <v>0</v>
      </c>
      <c r="D496" s="221">
        <v>44</v>
      </c>
      <c r="E496" s="286">
        <f t="shared" si="9"/>
        <v>0</v>
      </c>
    </row>
    <row r="497" ht="18" customHeight="1" spans="1:5">
      <c r="A497" s="143">
        <v>2170399</v>
      </c>
      <c r="B497" s="143" t="s">
        <v>519</v>
      </c>
      <c r="C497" s="221">
        <v>9</v>
      </c>
      <c r="D497" s="221">
        <v>50</v>
      </c>
      <c r="E497" s="286">
        <f t="shared" si="9"/>
        <v>18</v>
      </c>
    </row>
    <row r="498" ht="18" customHeight="1" spans="1:5">
      <c r="A498" s="143">
        <v>21799</v>
      </c>
      <c r="B498" s="145" t="s">
        <v>520</v>
      </c>
      <c r="C498" s="221">
        <f>SUM(C499:C499)</f>
        <v>0</v>
      </c>
      <c r="D498" s="221">
        <f>SUM(D499:D499)</f>
        <v>20</v>
      </c>
      <c r="E498" s="286">
        <f t="shared" si="9"/>
        <v>0</v>
      </c>
    </row>
    <row r="499" ht="18" customHeight="1" spans="1:5">
      <c r="A499" s="143">
        <v>2179999</v>
      </c>
      <c r="B499" s="143" t="s">
        <v>521</v>
      </c>
      <c r="C499" s="212">
        <v>0</v>
      </c>
      <c r="D499" s="221">
        <v>20</v>
      </c>
      <c r="E499" s="286">
        <f t="shared" si="9"/>
        <v>0</v>
      </c>
    </row>
    <row r="500" ht="18" customHeight="1" spans="1:5">
      <c r="A500" s="143">
        <v>220</v>
      </c>
      <c r="B500" s="145" t="s">
        <v>522</v>
      </c>
      <c r="C500" s="221">
        <f>SUM(C501,C507)</f>
        <v>2100</v>
      </c>
      <c r="D500" s="221">
        <f>SUM(D501,D507)</f>
        <v>1363</v>
      </c>
      <c r="E500" s="286">
        <f t="shared" si="9"/>
        <v>154.071900220103</v>
      </c>
    </row>
    <row r="501" ht="18" customHeight="1" spans="1:5">
      <c r="A501" s="143">
        <v>22001</v>
      </c>
      <c r="B501" s="145" t="s">
        <v>523</v>
      </c>
      <c r="C501" s="221">
        <f>SUM(C502:C506)</f>
        <v>1914</v>
      </c>
      <c r="D501" s="221">
        <f>SUM(D502:D506)</f>
        <v>1181</v>
      </c>
      <c r="E501" s="286">
        <f t="shared" si="9"/>
        <v>162.066045723963</v>
      </c>
    </row>
    <row r="502" ht="18" customHeight="1" spans="1:5">
      <c r="A502" s="143">
        <v>2200101</v>
      </c>
      <c r="B502" s="143" t="s">
        <v>94</v>
      </c>
      <c r="C502" s="221">
        <v>889</v>
      </c>
      <c r="D502" s="221">
        <v>797</v>
      </c>
      <c r="E502" s="286">
        <f t="shared" si="9"/>
        <v>111.543287327478</v>
      </c>
    </row>
    <row r="503" ht="18" customHeight="1" spans="1:5">
      <c r="A503" s="143">
        <v>2200104</v>
      </c>
      <c r="B503" s="143" t="s">
        <v>524</v>
      </c>
      <c r="C503" s="212">
        <v>30</v>
      </c>
      <c r="D503" s="221">
        <v>0</v>
      </c>
      <c r="E503" s="286"/>
    </row>
    <row r="504" ht="18" customHeight="1" spans="1:5">
      <c r="A504" s="143">
        <v>2200106</v>
      </c>
      <c r="B504" s="143" t="s">
        <v>525</v>
      </c>
      <c r="C504" s="221">
        <v>257</v>
      </c>
      <c r="D504" s="221">
        <v>150</v>
      </c>
      <c r="E504" s="286">
        <f t="shared" si="9"/>
        <v>171.333333333333</v>
      </c>
    </row>
    <row r="505" ht="18" customHeight="1" spans="1:5">
      <c r="A505" s="143">
        <v>2200109</v>
      </c>
      <c r="B505" s="143" t="s">
        <v>526</v>
      </c>
      <c r="C505" s="221">
        <v>0</v>
      </c>
      <c r="D505" s="221">
        <v>100</v>
      </c>
      <c r="E505" s="286">
        <f t="shared" si="9"/>
        <v>0</v>
      </c>
    </row>
    <row r="506" ht="18" customHeight="1" spans="1:5">
      <c r="A506" s="143">
        <v>2200199</v>
      </c>
      <c r="B506" s="143" t="s">
        <v>527</v>
      </c>
      <c r="C506" s="212">
        <v>738</v>
      </c>
      <c r="D506" s="221">
        <v>134</v>
      </c>
      <c r="E506" s="286">
        <f t="shared" si="9"/>
        <v>550.746268656716</v>
      </c>
    </row>
    <row r="507" ht="18" customHeight="1" spans="1:5">
      <c r="A507" s="143">
        <v>22005</v>
      </c>
      <c r="B507" s="145" t="s">
        <v>528</v>
      </c>
      <c r="C507" s="221">
        <f>SUM(C508:C510)</f>
        <v>186</v>
      </c>
      <c r="D507" s="221">
        <f>SUM(D508:D510)</f>
        <v>182</v>
      </c>
      <c r="E507" s="286">
        <f t="shared" si="9"/>
        <v>102.197802197802</v>
      </c>
    </row>
    <row r="508" ht="18" customHeight="1" spans="1:5">
      <c r="A508" s="143">
        <v>2200509</v>
      </c>
      <c r="B508" s="143" t="s">
        <v>529</v>
      </c>
      <c r="C508" s="221">
        <v>0</v>
      </c>
      <c r="D508" s="221">
        <v>90</v>
      </c>
      <c r="E508" s="286">
        <f t="shared" si="9"/>
        <v>0</v>
      </c>
    </row>
    <row r="509" ht="18" customHeight="1" spans="1:5">
      <c r="A509" s="143">
        <v>2200511</v>
      </c>
      <c r="B509" s="143" t="s">
        <v>530</v>
      </c>
      <c r="C509" s="221">
        <v>0</v>
      </c>
      <c r="D509" s="221">
        <v>30</v>
      </c>
      <c r="E509" s="286">
        <f t="shared" si="9"/>
        <v>0</v>
      </c>
    </row>
    <row r="510" ht="18" customHeight="1" spans="1:5">
      <c r="A510" s="143">
        <v>2200599</v>
      </c>
      <c r="B510" s="143" t="s">
        <v>531</v>
      </c>
      <c r="C510" s="212">
        <v>186</v>
      </c>
      <c r="D510" s="221">
        <v>62</v>
      </c>
      <c r="E510" s="286">
        <f t="shared" si="9"/>
        <v>300</v>
      </c>
    </row>
    <row r="511" ht="18" customHeight="1" spans="1:5">
      <c r="A511" s="143">
        <v>221</v>
      </c>
      <c r="B511" s="145" t="s">
        <v>532</v>
      </c>
      <c r="C511" s="221">
        <f>SUM(C512,C519,C521)</f>
        <v>8302</v>
      </c>
      <c r="D511" s="221">
        <f>SUM(D512,D519,D521)</f>
        <v>8034</v>
      </c>
      <c r="E511" s="286">
        <f t="shared" si="9"/>
        <v>103.335822753298</v>
      </c>
    </row>
    <row r="512" ht="18" customHeight="1" spans="1:5">
      <c r="A512" s="143">
        <v>22101</v>
      </c>
      <c r="B512" s="145" t="s">
        <v>533</v>
      </c>
      <c r="C512" s="221">
        <f>SUM(C513:C518)</f>
        <v>4640</v>
      </c>
      <c r="D512" s="221">
        <f>SUM(D513:D518)</f>
        <v>5603</v>
      </c>
      <c r="E512" s="286">
        <f t="shared" si="9"/>
        <v>82.8127788684633</v>
      </c>
    </row>
    <row r="513" ht="18" customHeight="1" spans="1:5">
      <c r="A513" s="143">
        <v>2210103</v>
      </c>
      <c r="B513" s="143" t="s">
        <v>534</v>
      </c>
      <c r="C513" s="212">
        <v>3401</v>
      </c>
      <c r="D513" s="221">
        <v>3776</v>
      </c>
      <c r="E513" s="286">
        <f t="shared" si="9"/>
        <v>90.0688559322034</v>
      </c>
    </row>
    <row r="514" ht="18" customHeight="1" spans="1:5">
      <c r="A514" s="143">
        <v>2210105</v>
      </c>
      <c r="B514" s="143" t="s">
        <v>535</v>
      </c>
      <c r="C514" s="221">
        <v>134</v>
      </c>
      <c r="D514" s="221">
        <v>279</v>
      </c>
      <c r="E514" s="286">
        <f t="shared" si="9"/>
        <v>48.0286738351254</v>
      </c>
    </row>
    <row r="515" ht="18" customHeight="1" spans="1:5">
      <c r="A515" s="143">
        <v>2210107</v>
      </c>
      <c r="B515" s="143" t="s">
        <v>536</v>
      </c>
      <c r="C515" s="221">
        <v>0</v>
      </c>
      <c r="D515" s="221">
        <v>155</v>
      </c>
      <c r="E515" s="286">
        <f t="shared" si="9"/>
        <v>0</v>
      </c>
    </row>
    <row r="516" ht="18" customHeight="1" spans="1:5">
      <c r="A516" s="143">
        <v>2210108</v>
      </c>
      <c r="B516" s="143" t="s">
        <v>537</v>
      </c>
      <c r="C516" s="221">
        <v>1050</v>
      </c>
      <c r="D516" s="221">
        <v>1289</v>
      </c>
      <c r="E516" s="286">
        <f t="shared" si="9"/>
        <v>81.4584949573313</v>
      </c>
    </row>
    <row r="517" ht="18" customHeight="1" spans="1:5">
      <c r="A517" s="143">
        <v>2210110</v>
      </c>
      <c r="B517" s="143" t="s">
        <v>538</v>
      </c>
      <c r="C517" s="212">
        <v>55</v>
      </c>
      <c r="D517" s="221">
        <v>0</v>
      </c>
      <c r="E517" s="286"/>
    </row>
    <row r="518" ht="18" customHeight="1" spans="1:5">
      <c r="A518" s="143">
        <v>2210199</v>
      </c>
      <c r="B518" s="143" t="s">
        <v>539</v>
      </c>
      <c r="C518" s="221">
        <v>0</v>
      </c>
      <c r="D518" s="221">
        <v>104</v>
      </c>
      <c r="E518" s="286">
        <f t="shared" ref="E518:E559" si="10">C518/D518*100</f>
        <v>0</v>
      </c>
    </row>
    <row r="519" ht="18" customHeight="1" spans="1:5">
      <c r="A519" s="143">
        <v>22102</v>
      </c>
      <c r="B519" s="145" t="s">
        <v>540</v>
      </c>
      <c r="C519" s="221">
        <f>SUM(C520:C520)</f>
        <v>0</v>
      </c>
      <c r="D519" s="221">
        <f>SUM(D520:D520)</f>
        <v>1900</v>
      </c>
      <c r="E519" s="286">
        <f t="shared" si="10"/>
        <v>0</v>
      </c>
    </row>
    <row r="520" ht="18" customHeight="1" spans="1:5">
      <c r="A520" s="143">
        <v>2210201</v>
      </c>
      <c r="B520" s="143" t="s">
        <v>541</v>
      </c>
      <c r="C520" s="212">
        <v>0</v>
      </c>
      <c r="D520" s="221">
        <v>1900</v>
      </c>
      <c r="E520" s="286">
        <f t="shared" si="10"/>
        <v>0</v>
      </c>
    </row>
    <row r="521" ht="18" customHeight="1" spans="1:5">
      <c r="A521" s="143">
        <v>22103</v>
      </c>
      <c r="B521" s="145" t="s">
        <v>542</v>
      </c>
      <c r="C521" s="221">
        <f>SUM(C522:C523)</f>
        <v>3662</v>
      </c>
      <c r="D521" s="221">
        <f>SUM(D523:D523)</f>
        <v>531</v>
      </c>
      <c r="E521" s="286">
        <f t="shared" si="10"/>
        <v>689.642184557439</v>
      </c>
    </row>
    <row r="522" ht="18" customHeight="1" spans="1:5">
      <c r="A522" s="143">
        <v>2210302</v>
      </c>
      <c r="B522" s="143" t="s">
        <v>543</v>
      </c>
      <c r="C522" s="221">
        <v>2000</v>
      </c>
      <c r="D522" s="221">
        <v>0</v>
      </c>
      <c r="E522" s="286"/>
    </row>
    <row r="523" ht="18" customHeight="1" spans="1:5">
      <c r="A523" s="143">
        <v>2210399</v>
      </c>
      <c r="B523" s="143" t="s">
        <v>544</v>
      </c>
      <c r="C523" s="221">
        <v>1662</v>
      </c>
      <c r="D523" s="221">
        <v>531</v>
      </c>
      <c r="E523" s="286">
        <f t="shared" si="10"/>
        <v>312.994350282486</v>
      </c>
    </row>
    <row r="524" ht="18" customHeight="1" spans="1:5">
      <c r="A524" s="143">
        <v>222</v>
      </c>
      <c r="B524" s="145" t="s">
        <v>545</v>
      </c>
      <c r="C524" s="212">
        <f>SUM(C525,C531)</f>
        <v>709</v>
      </c>
      <c r="D524" s="221">
        <f>SUM(D525,D531)</f>
        <v>362</v>
      </c>
      <c r="E524" s="286">
        <f t="shared" si="10"/>
        <v>195.85635359116</v>
      </c>
    </row>
    <row r="525" ht="18" customHeight="1" spans="1:5">
      <c r="A525" s="143">
        <v>22201</v>
      </c>
      <c r="B525" s="145" t="s">
        <v>546</v>
      </c>
      <c r="C525" s="221">
        <f>SUM(C526:C530)</f>
        <v>709</v>
      </c>
      <c r="D525" s="221">
        <f>SUM(D526:D530)</f>
        <v>334</v>
      </c>
      <c r="E525" s="286">
        <f t="shared" si="10"/>
        <v>212.275449101796</v>
      </c>
    </row>
    <row r="526" ht="18" customHeight="1" spans="1:5">
      <c r="A526" s="143">
        <v>2220106</v>
      </c>
      <c r="B526" s="143" t="s">
        <v>547</v>
      </c>
      <c r="C526" s="221">
        <v>3</v>
      </c>
      <c r="D526" s="221">
        <v>23</v>
      </c>
      <c r="E526" s="286">
        <f t="shared" si="10"/>
        <v>13.0434782608696</v>
      </c>
    </row>
    <row r="527" ht="18" customHeight="1" spans="1:5">
      <c r="A527" s="143">
        <v>2220112</v>
      </c>
      <c r="B527" s="143" t="s">
        <v>548</v>
      </c>
      <c r="C527" s="212">
        <v>82</v>
      </c>
      <c r="D527" s="221">
        <v>0</v>
      </c>
      <c r="E527" s="286"/>
    </row>
    <row r="528" ht="18" customHeight="1" spans="1:5">
      <c r="A528" s="143">
        <v>2220115</v>
      </c>
      <c r="B528" s="143" t="s">
        <v>549</v>
      </c>
      <c r="C528" s="221">
        <v>180</v>
      </c>
      <c r="D528" s="221">
        <v>0</v>
      </c>
      <c r="E528" s="286"/>
    </row>
    <row r="529" ht="18" customHeight="1" spans="1:5">
      <c r="A529" s="143">
        <v>2220120</v>
      </c>
      <c r="B529" s="143" t="s">
        <v>550</v>
      </c>
      <c r="C529" s="221">
        <v>50</v>
      </c>
      <c r="D529" s="221">
        <v>0</v>
      </c>
      <c r="E529" s="286"/>
    </row>
    <row r="530" ht="18" customHeight="1" spans="1:5">
      <c r="A530" s="143">
        <v>2220199</v>
      </c>
      <c r="B530" s="143" t="s">
        <v>551</v>
      </c>
      <c r="C530" s="221">
        <v>394</v>
      </c>
      <c r="D530" s="221">
        <v>311</v>
      </c>
      <c r="E530" s="286">
        <f t="shared" si="10"/>
        <v>126.688102893891</v>
      </c>
    </row>
    <row r="531" ht="18" customHeight="1" spans="1:5">
      <c r="A531" s="143">
        <v>22204</v>
      </c>
      <c r="B531" s="145" t="s">
        <v>552</v>
      </c>
      <c r="C531" s="212">
        <f>SUM(C532:C532)</f>
        <v>0</v>
      </c>
      <c r="D531" s="221">
        <f>SUM(D532:D532)</f>
        <v>28</v>
      </c>
      <c r="E531" s="286">
        <f t="shared" si="10"/>
        <v>0</v>
      </c>
    </row>
    <row r="532" ht="18" customHeight="1" spans="1:5">
      <c r="A532" s="143">
        <v>2220499</v>
      </c>
      <c r="B532" s="143" t="s">
        <v>553</v>
      </c>
      <c r="C532" s="221">
        <v>0</v>
      </c>
      <c r="D532" s="221">
        <v>28</v>
      </c>
      <c r="E532" s="286">
        <f t="shared" si="10"/>
        <v>0</v>
      </c>
    </row>
    <row r="533" ht="17" customHeight="1" spans="1:5">
      <c r="A533" s="143">
        <v>224</v>
      </c>
      <c r="B533" s="145" t="s">
        <v>554</v>
      </c>
      <c r="C533" s="221">
        <f>SUM(C534,C539,C543,C545,C549,C552)</f>
        <v>4737</v>
      </c>
      <c r="D533" s="221">
        <f>SUM(D534,D539,D543,D545,D549,D552)</f>
        <v>3626</v>
      </c>
      <c r="E533" s="286">
        <f t="shared" si="10"/>
        <v>130.639823496966</v>
      </c>
    </row>
    <row r="534" ht="18" customHeight="1" spans="1:5">
      <c r="A534" s="143">
        <v>22401</v>
      </c>
      <c r="B534" s="145" t="s">
        <v>555</v>
      </c>
      <c r="C534" s="212">
        <f>SUM(C535:C538)</f>
        <v>2691</v>
      </c>
      <c r="D534" s="221">
        <f>SUM(D535:D538)</f>
        <v>1955</v>
      </c>
      <c r="E534" s="286">
        <f t="shared" si="10"/>
        <v>137.647058823529</v>
      </c>
    </row>
    <row r="535" ht="18" customHeight="1" spans="1:5">
      <c r="A535" s="143">
        <v>2240101</v>
      </c>
      <c r="B535" s="143" t="s">
        <v>94</v>
      </c>
      <c r="C535" s="221">
        <v>488</v>
      </c>
      <c r="D535" s="221">
        <v>546</v>
      </c>
      <c r="E535" s="286">
        <f t="shared" si="10"/>
        <v>89.3772893772894</v>
      </c>
    </row>
    <row r="536" ht="18" customHeight="1" spans="1:5">
      <c r="A536" s="143">
        <v>2240106</v>
      </c>
      <c r="B536" s="143" t="s">
        <v>556</v>
      </c>
      <c r="C536" s="221">
        <v>62</v>
      </c>
      <c r="D536" s="221">
        <v>46</v>
      </c>
      <c r="E536" s="286">
        <f t="shared" si="10"/>
        <v>134.782608695652</v>
      </c>
    </row>
    <row r="537" ht="18" customHeight="1" spans="1:5">
      <c r="A537" s="143">
        <v>2240109</v>
      </c>
      <c r="B537" s="143" t="s">
        <v>557</v>
      </c>
      <c r="C537" s="221">
        <v>20</v>
      </c>
      <c r="D537" s="221">
        <v>0</v>
      </c>
      <c r="E537" s="286"/>
    </row>
    <row r="538" ht="18" customHeight="1" spans="1:5">
      <c r="A538" s="143">
        <v>2240199</v>
      </c>
      <c r="B538" s="143" t="s">
        <v>558</v>
      </c>
      <c r="C538" s="212">
        <v>2121</v>
      </c>
      <c r="D538" s="221">
        <v>1363</v>
      </c>
      <c r="E538" s="286">
        <f t="shared" si="10"/>
        <v>155.612619222304</v>
      </c>
    </row>
    <row r="539" ht="18" customHeight="1" spans="1:5">
      <c r="A539" s="143">
        <v>22402</v>
      </c>
      <c r="B539" s="145" t="s">
        <v>559</v>
      </c>
      <c r="C539" s="221">
        <f>SUM(C540:C542)</f>
        <v>1015</v>
      </c>
      <c r="D539" s="221">
        <f>SUM(D540:D542)</f>
        <v>795</v>
      </c>
      <c r="E539" s="286">
        <f t="shared" si="10"/>
        <v>127.672955974843</v>
      </c>
    </row>
    <row r="540" ht="18" customHeight="1" spans="1:5">
      <c r="A540" s="143">
        <v>2240201</v>
      </c>
      <c r="B540" s="143" t="s">
        <v>94</v>
      </c>
      <c r="C540" s="221">
        <v>815</v>
      </c>
      <c r="D540" s="221">
        <v>0</v>
      </c>
      <c r="E540" s="286"/>
    </row>
    <row r="541" ht="18" customHeight="1" spans="1:5">
      <c r="A541" s="143">
        <v>2240204</v>
      </c>
      <c r="B541" s="143" t="s">
        <v>560</v>
      </c>
      <c r="C541" s="212">
        <v>200</v>
      </c>
      <c r="D541" s="221">
        <v>200</v>
      </c>
      <c r="E541" s="286">
        <f t="shared" si="10"/>
        <v>100</v>
      </c>
    </row>
    <row r="542" ht="18" customHeight="1" spans="1:5">
      <c r="A542" s="143">
        <v>2240299</v>
      </c>
      <c r="B542" s="143" t="s">
        <v>561</v>
      </c>
      <c r="C542" s="221">
        <v>0</v>
      </c>
      <c r="D542" s="221">
        <v>595</v>
      </c>
      <c r="E542" s="286">
        <f t="shared" si="10"/>
        <v>0</v>
      </c>
    </row>
    <row r="543" ht="18" customHeight="1" spans="1:5">
      <c r="A543" s="143">
        <v>22405</v>
      </c>
      <c r="B543" s="145" t="s">
        <v>562</v>
      </c>
      <c r="C543" s="221">
        <f>SUM(C544:C544)</f>
        <v>0</v>
      </c>
      <c r="D543" s="221">
        <f>SUM(D544:D544)</f>
        <v>1</v>
      </c>
      <c r="E543" s="286">
        <f t="shared" si="10"/>
        <v>0</v>
      </c>
    </row>
    <row r="544" ht="18" customHeight="1" spans="1:5">
      <c r="A544" s="143">
        <v>2240504</v>
      </c>
      <c r="B544" s="143" t="s">
        <v>563</v>
      </c>
      <c r="C544" s="221">
        <v>0</v>
      </c>
      <c r="D544" s="221">
        <v>1</v>
      </c>
      <c r="E544" s="286">
        <f t="shared" si="10"/>
        <v>0</v>
      </c>
    </row>
    <row r="545" ht="18" customHeight="1" spans="1:5">
      <c r="A545" s="143">
        <v>22406</v>
      </c>
      <c r="B545" s="145" t="s">
        <v>564</v>
      </c>
      <c r="C545" s="212">
        <f>SUM(C546:C548)</f>
        <v>146</v>
      </c>
      <c r="D545" s="221">
        <f>SUM(D546:D548)</f>
        <v>294</v>
      </c>
      <c r="E545" s="286">
        <f t="shared" si="10"/>
        <v>49.6598639455782</v>
      </c>
    </row>
    <row r="546" ht="18" customHeight="1" spans="1:5">
      <c r="A546" s="143">
        <v>2240601</v>
      </c>
      <c r="B546" s="143" t="s">
        <v>565</v>
      </c>
      <c r="C546" s="221">
        <v>110</v>
      </c>
      <c r="D546" s="221">
        <v>236</v>
      </c>
      <c r="E546" s="286">
        <f t="shared" si="10"/>
        <v>46.6101694915254</v>
      </c>
    </row>
    <row r="547" ht="18" customHeight="1" spans="1:5">
      <c r="A547" s="143">
        <v>2240602</v>
      </c>
      <c r="B547" s="143" t="s">
        <v>566</v>
      </c>
      <c r="C547" s="221">
        <v>16</v>
      </c>
      <c r="D547" s="221">
        <v>10</v>
      </c>
      <c r="E547" s="286">
        <f t="shared" si="10"/>
        <v>160</v>
      </c>
    </row>
    <row r="548" ht="18" customHeight="1" spans="1:5">
      <c r="A548" s="143">
        <v>2240699</v>
      </c>
      <c r="B548" s="143" t="s">
        <v>567</v>
      </c>
      <c r="C548" s="212">
        <v>20</v>
      </c>
      <c r="D548" s="221">
        <v>48</v>
      </c>
      <c r="E548" s="286">
        <f t="shared" si="10"/>
        <v>41.6666666666667</v>
      </c>
    </row>
    <row r="549" ht="18" customHeight="1" spans="1:5">
      <c r="A549" s="143">
        <v>22407</v>
      </c>
      <c r="B549" s="145" t="s">
        <v>568</v>
      </c>
      <c r="C549" s="221">
        <f>SUM(C550:C551)</f>
        <v>759</v>
      </c>
      <c r="D549" s="290">
        <f>SUM(D550:D550)</f>
        <v>293</v>
      </c>
      <c r="E549" s="286">
        <f t="shared" si="10"/>
        <v>259.044368600683</v>
      </c>
    </row>
    <row r="550" ht="18" customHeight="1" spans="1:5">
      <c r="A550" s="143">
        <v>2240703</v>
      </c>
      <c r="B550" s="143" t="s">
        <v>569</v>
      </c>
      <c r="C550" s="221">
        <v>704</v>
      </c>
      <c r="D550" s="221">
        <v>293</v>
      </c>
      <c r="E550" s="286">
        <f t="shared" si="10"/>
        <v>240.273037542662</v>
      </c>
    </row>
    <row r="551" ht="18" customHeight="1" spans="1:5">
      <c r="A551" s="143">
        <v>2240799</v>
      </c>
      <c r="B551" s="143" t="s">
        <v>570</v>
      </c>
      <c r="C551" s="221">
        <v>55</v>
      </c>
      <c r="D551" s="221">
        <v>0</v>
      </c>
      <c r="E551" s="286"/>
    </row>
    <row r="552" ht="18" customHeight="1" spans="1:5">
      <c r="A552" s="143">
        <v>22499</v>
      </c>
      <c r="B552" s="145" t="s">
        <v>571</v>
      </c>
      <c r="C552" s="212">
        <f t="shared" ref="C552:C555" si="11">C553</f>
        <v>126</v>
      </c>
      <c r="D552" s="221">
        <f t="shared" ref="D552:D555" si="12">D553</f>
        <v>288</v>
      </c>
      <c r="E552" s="286">
        <f t="shared" si="10"/>
        <v>43.75</v>
      </c>
    </row>
    <row r="553" ht="18" customHeight="1" spans="1:5">
      <c r="A553" s="143">
        <v>2249999</v>
      </c>
      <c r="B553" s="143" t="s">
        <v>572</v>
      </c>
      <c r="C553" s="221">
        <v>126</v>
      </c>
      <c r="D553" s="221">
        <v>288</v>
      </c>
      <c r="E553" s="286">
        <f t="shared" si="10"/>
        <v>43.75</v>
      </c>
    </row>
    <row r="554" ht="18" customHeight="1" spans="1:5">
      <c r="A554" s="143">
        <v>229</v>
      </c>
      <c r="B554" s="145" t="s">
        <v>573</v>
      </c>
      <c r="C554" s="221">
        <f t="shared" si="11"/>
        <v>87</v>
      </c>
      <c r="D554" s="221">
        <f t="shared" si="12"/>
        <v>0</v>
      </c>
      <c r="E554" s="286"/>
    </row>
    <row r="555" ht="18" customHeight="1" spans="1:5">
      <c r="A555" s="143">
        <v>22999</v>
      </c>
      <c r="B555" s="145" t="s">
        <v>574</v>
      </c>
      <c r="C555" s="212">
        <f t="shared" si="11"/>
        <v>87</v>
      </c>
      <c r="D555" s="221">
        <f t="shared" si="12"/>
        <v>0</v>
      </c>
      <c r="E555" s="286"/>
    </row>
    <row r="556" ht="18" customHeight="1" spans="1:5">
      <c r="A556" s="143">
        <v>2299999</v>
      </c>
      <c r="B556" s="143" t="s">
        <v>575</v>
      </c>
      <c r="C556" s="221">
        <v>87</v>
      </c>
      <c r="D556" s="221">
        <v>0</v>
      </c>
      <c r="E556" s="286"/>
    </row>
    <row r="557" ht="18" customHeight="1" spans="1:5">
      <c r="A557" s="143">
        <v>232</v>
      </c>
      <c r="B557" s="145" t="s">
        <v>576</v>
      </c>
      <c r="C557" s="221">
        <f>SUM(C558)</f>
        <v>6299</v>
      </c>
      <c r="D557" s="221">
        <f>SUM(D558)</f>
        <v>5697</v>
      </c>
      <c r="E557" s="286">
        <f t="shared" si="10"/>
        <v>110.566965069335</v>
      </c>
    </row>
    <row r="558" ht="18" customHeight="1" spans="1:5">
      <c r="A558" s="143">
        <v>23203</v>
      </c>
      <c r="B558" s="145" t="s">
        <v>577</v>
      </c>
      <c r="C558" s="221">
        <f>SUM(C559:C559)</f>
        <v>6299</v>
      </c>
      <c r="D558" s="221">
        <f>SUM(D559:D559)</f>
        <v>5697</v>
      </c>
      <c r="E558" s="286">
        <f t="shared" si="10"/>
        <v>110.566965069335</v>
      </c>
    </row>
    <row r="559" ht="18" customHeight="1" spans="1:5">
      <c r="A559" s="143">
        <v>2320301</v>
      </c>
      <c r="B559" s="143" t="s">
        <v>578</v>
      </c>
      <c r="C559" s="220">
        <v>6299</v>
      </c>
      <c r="D559" s="221">
        <v>5697</v>
      </c>
      <c r="E559" s="286">
        <f t="shared" si="10"/>
        <v>110.566965069335</v>
      </c>
    </row>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sheetData>
  <mergeCells count="1">
    <mergeCell ref="A2:E2"/>
  </mergeCells>
  <pageMargins left="0.748031496062992" right="0.748031496062992" top="0.984251968503937" bottom="0.984251968503937" header="0.511811023622047" footer="0.511811023622047"/>
  <pageSetup paperSize="9" scale="55" fitToHeight="0" orientation="portrait" horizontalDpi="600" verticalDpi="600"/>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topLeftCell="A3" workbookViewId="0">
      <selection activeCell="F10" sqref="F10"/>
    </sheetView>
  </sheetViews>
  <sheetFormatPr defaultColWidth="9" defaultRowHeight="14.25" outlineLevelCol="1"/>
  <cols>
    <col min="1" max="1" width="39.125" style="224" customWidth="1"/>
    <col min="2" max="2" width="41.75" style="224" customWidth="1"/>
    <col min="3" max="16384" width="9" style="224"/>
  </cols>
  <sheetData>
    <row r="1" s="224" customFormat="1" ht="26.25" customHeight="1" spans="1:1">
      <c r="A1" s="291" t="s">
        <v>579</v>
      </c>
    </row>
    <row r="2" s="224" customFormat="1" ht="40.5" customHeight="1" spans="1:2">
      <c r="A2" s="325" t="s">
        <v>580</v>
      </c>
      <c r="B2" s="325"/>
    </row>
    <row r="3" s="224" customFormat="1" ht="48" customHeight="1" spans="2:2">
      <c r="B3" s="326" t="s">
        <v>2</v>
      </c>
    </row>
    <row r="4" s="224" customFormat="1" ht="24.95" customHeight="1" spans="1:2">
      <c r="A4" s="207" t="s">
        <v>3</v>
      </c>
      <c r="B4" s="207" t="s">
        <v>4</v>
      </c>
    </row>
    <row r="5" s="224" customFormat="1" ht="24.95" customHeight="1" spans="1:2">
      <c r="A5" s="147" t="s">
        <v>5</v>
      </c>
      <c r="B5" s="327">
        <v>33369</v>
      </c>
    </row>
    <row r="6" s="224" customFormat="1" ht="24.95" customHeight="1" spans="1:2">
      <c r="A6" s="147" t="s">
        <v>6</v>
      </c>
      <c r="B6" s="327">
        <v>227177</v>
      </c>
    </row>
    <row r="7" s="224" customFormat="1" ht="24.95" customHeight="1" spans="1:2">
      <c r="A7" s="147" t="s">
        <v>7</v>
      </c>
      <c r="B7" s="327">
        <v>3792</v>
      </c>
    </row>
    <row r="8" s="224" customFormat="1" ht="24.95" customHeight="1" spans="1:2">
      <c r="A8" s="147" t="s">
        <v>8</v>
      </c>
      <c r="B8" s="327">
        <v>201775</v>
      </c>
    </row>
    <row r="9" s="224" customFormat="1" ht="24.95" customHeight="1" spans="1:2">
      <c r="A9" s="147" t="s">
        <v>9</v>
      </c>
      <c r="B9" s="327">
        <v>21610</v>
      </c>
    </row>
    <row r="10" s="224" customFormat="1" ht="24.95" customHeight="1" spans="1:2">
      <c r="A10" s="147" t="s">
        <v>10</v>
      </c>
      <c r="B10" s="327">
        <v>2530</v>
      </c>
    </row>
    <row r="11" s="224" customFormat="1" ht="24.95" customHeight="1" spans="1:2">
      <c r="A11" s="147" t="s">
        <v>11</v>
      </c>
      <c r="B11" s="327">
        <v>20776</v>
      </c>
    </row>
    <row r="12" s="224" customFormat="1" ht="24.95" customHeight="1" spans="1:2">
      <c r="A12" s="147" t="s">
        <v>12</v>
      </c>
      <c r="B12" s="327">
        <v>41940</v>
      </c>
    </row>
    <row r="13" s="224" customFormat="1" ht="24.95" customHeight="1" spans="1:2">
      <c r="A13" s="147" t="s">
        <v>13</v>
      </c>
      <c r="B13" s="327">
        <v>670</v>
      </c>
    </row>
    <row r="14" s="224" customFormat="1" ht="24.95" customHeight="1" spans="1:2">
      <c r="A14" s="210" t="s">
        <v>14</v>
      </c>
      <c r="B14" s="327">
        <f>B5+B6+B10+B11+B12+B13</f>
        <v>326462</v>
      </c>
    </row>
  </sheetData>
  <mergeCells count="1">
    <mergeCell ref="A2:B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topLeftCell="A2" workbookViewId="0">
      <selection activeCell="I14" sqref="I14"/>
    </sheetView>
  </sheetViews>
  <sheetFormatPr defaultColWidth="9" defaultRowHeight="14.25"/>
  <cols>
    <col min="1" max="1" width="22.5" style="299" customWidth="1"/>
    <col min="2" max="3" width="15.125" style="301" customWidth="1"/>
    <col min="4" max="4" width="19.625" style="302" customWidth="1"/>
    <col min="5" max="5" width="14.625" style="303" customWidth="1"/>
    <col min="6" max="16384" width="9" style="299"/>
  </cols>
  <sheetData>
    <row r="1" s="299" customFormat="1" spans="1:5">
      <c r="A1" s="299" t="s">
        <v>581</v>
      </c>
      <c r="B1" s="301"/>
      <c r="C1" s="301"/>
      <c r="D1" s="302"/>
      <c r="E1" s="303"/>
    </row>
    <row r="2" s="299" customFormat="1" ht="37.5" customHeight="1" spans="1:5">
      <c r="A2" s="304" t="s">
        <v>582</v>
      </c>
      <c r="B2" s="305"/>
      <c r="C2" s="305"/>
      <c r="D2" s="306"/>
      <c r="E2" s="307"/>
    </row>
    <row r="3" s="299" customFormat="1" ht="47.25" customHeight="1" spans="2:5">
      <c r="B3" s="301"/>
      <c r="C3" s="301"/>
      <c r="D3" s="302"/>
      <c r="E3" s="308" t="s">
        <v>2</v>
      </c>
    </row>
    <row r="4" s="299" customFormat="1" ht="18.75" customHeight="1" spans="1:5">
      <c r="A4" s="309" t="s">
        <v>17</v>
      </c>
      <c r="B4" s="310" t="s">
        <v>18</v>
      </c>
      <c r="C4" s="310" t="s">
        <v>19</v>
      </c>
      <c r="D4" s="311" t="s">
        <v>20</v>
      </c>
      <c r="E4" s="312" t="s">
        <v>21</v>
      </c>
    </row>
    <row r="5" s="299" customFormat="1" ht="18.75" customHeight="1" spans="1:5">
      <c r="A5" s="309"/>
      <c r="B5" s="313"/>
      <c r="C5" s="313"/>
      <c r="D5" s="314"/>
      <c r="E5" s="312"/>
    </row>
    <row r="6" s="300" customFormat="1" ht="18.75" customHeight="1" spans="1:6">
      <c r="A6" s="315" t="s">
        <v>22</v>
      </c>
      <c r="B6" s="316">
        <f>B7+B8+B9+B12+B13+B14+B15+B16+B17+B18+B19+B22+B23+B24+B25+B26</f>
        <v>20531</v>
      </c>
      <c r="C6" s="316">
        <f>C7+C8+C9+C12+C13+C14+C15+C16+C17+C18+C19+C22+C23+C24+C25+C26</f>
        <v>20700</v>
      </c>
      <c r="D6" s="317">
        <f t="shared" ref="D6:D23" si="0">C6/B6*100</f>
        <v>100.823145487312</v>
      </c>
      <c r="E6" s="317">
        <v>109.425384574721</v>
      </c>
      <c r="F6" s="302"/>
    </row>
    <row r="7" s="299" customFormat="1" ht="18.75" customHeight="1" spans="1:6">
      <c r="A7" s="318" t="s">
        <v>23</v>
      </c>
      <c r="B7" s="316">
        <v>5826</v>
      </c>
      <c r="C7" s="316">
        <v>5938</v>
      </c>
      <c r="D7" s="317">
        <f t="shared" si="0"/>
        <v>101.922416752489</v>
      </c>
      <c r="E7" s="317">
        <v>163.311331133113</v>
      </c>
      <c r="F7" s="302"/>
    </row>
    <row r="8" s="299" customFormat="1" ht="18.75" customHeight="1" spans="1:6">
      <c r="A8" s="318" t="s">
        <v>24</v>
      </c>
      <c r="B8" s="316">
        <v>0</v>
      </c>
      <c r="C8" s="316"/>
      <c r="D8" s="317"/>
      <c r="E8" s="317"/>
      <c r="F8" s="302"/>
    </row>
    <row r="9" s="299" customFormat="1" ht="18.75" customHeight="1" spans="1:6">
      <c r="A9" s="309" t="s">
        <v>25</v>
      </c>
      <c r="B9" s="319">
        <v>385</v>
      </c>
      <c r="C9" s="319">
        <v>315</v>
      </c>
      <c r="D9" s="317">
        <f t="shared" si="0"/>
        <v>81.8181818181818</v>
      </c>
      <c r="E9" s="317">
        <v>89.2351274787535</v>
      </c>
      <c r="F9" s="302"/>
    </row>
    <row r="10" s="299" customFormat="1" ht="18.75" hidden="1" customHeight="1" spans="1:6">
      <c r="A10" s="309" t="s">
        <v>26</v>
      </c>
      <c r="B10" s="320"/>
      <c r="C10" s="320"/>
      <c r="D10" s="317" t="e">
        <f t="shared" si="0"/>
        <v>#DIV/0!</v>
      </c>
      <c r="E10" s="317" t="e">
        <v>#DIV/0!</v>
      </c>
      <c r="F10" s="302"/>
    </row>
    <row r="11" s="299" customFormat="1" ht="18.75" hidden="1" customHeight="1" spans="1:6">
      <c r="A11" s="309" t="s">
        <v>27</v>
      </c>
      <c r="B11" s="316">
        <v>567</v>
      </c>
      <c r="C11" s="316"/>
      <c r="D11" s="317">
        <f t="shared" si="0"/>
        <v>0</v>
      </c>
      <c r="E11" s="317" t="e">
        <v>#DIV/0!</v>
      </c>
      <c r="F11" s="302"/>
    </row>
    <row r="12" s="299" customFormat="1" ht="18.75" customHeight="1" spans="1:6">
      <c r="A12" s="309" t="s">
        <v>28</v>
      </c>
      <c r="B12" s="316">
        <v>750</v>
      </c>
      <c r="C12" s="316">
        <v>725</v>
      </c>
      <c r="D12" s="317">
        <f t="shared" si="0"/>
        <v>96.6666666666667</v>
      </c>
      <c r="E12" s="317">
        <v>161.111111111111</v>
      </c>
      <c r="F12" s="302"/>
    </row>
    <row r="13" s="299" customFormat="1" ht="18.75" customHeight="1" spans="1:6">
      <c r="A13" s="309" t="s">
        <v>29</v>
      </c>
      <c r="B13" s="316">
        <v>500</v>
      </c>
      <c r="C13" s="316">
        <v>445</v>
      </c>
      <c r="D13" s="317">
        <f t="shared" si="0"/>
        <v>89</v>
      </c>
      <c r="E13" s="317">
        <v>44.234592445328</v>
      </c>
      <c r="F13" s="302"/>
    </row>
    <row r="14" s="299" customFormat="1" ht="18.75" customHeight="1" spans="1:6">
      <c r="A14" s="309" t="s">
        <v>30</v>
      </c>
      <c r="B14" s="316">
        <v>2600</v>
      </c>
      <c r="C14" s="316">
        <v>3075</v>
      </c>
      <c r="D14" s="317">
        <f t="shared" si="0"/>
        <v>118.269230769231</v>
      </c>
      <c r="E14" s="317">
        <v>274.798927613941</v>
      </c>
      <c r="F14" s="302"/>
    </row>
    <row r="15" s="299" customFormat="1" ht="18.75" customHeight="1" spans="1:6">
      <c r="A15" s="318" t="s">
        <v>31</v>
      </c>
      <c r="B15" s="316">
        <v>60</v>
      </c>
      <c r="C15" s="316">
        <v>49</v>
      </c>
      <c r="D15" s="317">
        <f t="shared" si="0"/>
        <v>81.6666666666667</v>
      </c>
      <c r="E15" s="317">
        <v>98</v>
      </c>
      <c r="F15" s="302"/>
    </row>
    <row r="16" s="299" customFormat="1" ht="18.75" customHeight="1" spans="1:6">
      <c r="A16" s="309" t="s">
        <v>32</v>
      </c>
      <c r="B16" s="316">
        <v>525</v>
      </c>
      <c r="C16" s="316">
        <v>501</v>
      </c>
      <c r="D16" s="317">
        <f t="shared" si="0"/>
        <v>95.4285714285714</v>
      </c>
      <c r="E16" s="317">
        <v>104.158004158004</v>
      </c>
      <c r="F16" s="302"/>
    </row>
    <row r="17" s="299" customFormat="1" ht="18.75" customHeight="1" spans="1:6">
      <c r="A17" s="309" t="s">
        <v>33</v>
      </c>
      <c r="B17" s="316">
        <v>600</v>
      </c>
      <c r="C17" s="316">
        <v>1830</v>
      </c>
      <c r="D17" s="317">
        <f t="shared" si="0"/>
        <v>305</v>
      </c>
      <c r="E17" s="317">
        <v>584.664536741214</v>
      </c>
      <c r="F17" s="302"/>
    </row>
    <row r="18" s="299" customFormat="1" ht="18.75" customHeight="1" spans="1:6">
      <c r="A18" s="309" t="s">
        <v>34</v>
      </c>
      <c r="B18" s="316">
        <v>750</v>
      </c>
      <c r="C18" s="316">
        <v>1985</v>
      </c>
      <c r="D18" s="317">
        <f t="shared" si="0"/>
        <v>264.666666666667</v>
      </c>
      <c r="E18" s="317">
        <v>52.0860666491734</v>
      </c>
      <c r="F18" s="302"/>
    </row>
    <row r="19" s="299" customFormat="1" ht="18.75" customHeight="1" spans="1:6">
      <c r="A19" s="309" t="s">
        <v>35</v>
      </c>
      <c r="B19" s="321">
        <v>1586</v>
      </c>
      <c r="C19" s="321">
        <v>1738</v>
      </c>
      <c r="D19" s="317">
        <f t="shared" si="0"/>
        <v>109.583858764187</v>
      </c>
      <c r="E19" s="317">
        <v>111.768488745981</v>
      </c>
      <c r="F19" s="302"/>
    </row>
    <row r="20" s="299" customFormat="1" ht="18.75" hidden="1" customHeight="1" spans="1:6">
      <c r="A20" s="309" t="s">
        <v>26</v>
      </c>
      <c r="B20" s="320"/>
      <c r="C20" s="320"/>
      <c r="D20" s="317" t="e">
        <f t="shared" si="0"/>
        <v>#DIV/0!</v>
      </c>
      <c r="E20" s="317" t="e">
        <v>#DIV/0!</v>
      </c>
      <c r="F20" s="302"/>
    </row>
    <row r="21" s="299" customFormat="1" ht="18.75" hidden="1" customHeight="1" spans="1:6">
      <c r="A21" s="309" t="s">
        <v>27</v>
      </c>
      <c r="B21" s="316">
        <v>2010</v>
      </c>
      <c r="C21" s="316"/>
      <c r="D21" s="317">
        <f t="shared" si="0"/>
        <v>0</v>
      </c>
      <c r="E21" s="317" t="e">
        <v>#DIV/0!</v>
      </c>
      <c r="F21" s="302"/>
    </row>
    <row r="22" s="299" customFormat="1" ht="18.75" customHeight="1" spans="1:6">
      <c r="A22" s="318" t="s">
        <v>36</v>
      </c>
      <c r="B22" s="316">
        <v>5060</v>
      </c>
      <c r="C22" s="316">
        <v>1781</v>
      </c>
      <c r="D22" s="317">
        <f t="shared" si="0"/>
        <v>35.197628458498</v>
      </c>
      <c r="E22" s="317">
        <v>38.4084537416433</v>
      </c>
      <c r="F22" s="302"/>
    </row>
    <row r="23" s="299" customFormat="1" ht="18.75" customHeight="1" spans="1:6">
      <c r="A23" s="309" t="s">
        <v>37</v>
      </c>
      <c r="B23" s="316">
        <v>1865</v>
      </c>
      <c r="C23" s="316">
        <v>2282</v>
      </c>
      <c r="D23" s="317">
        <f t="shared" si="0"/>
        <v>122.359249329759</v>
      </c>
      <c r="E23" s="317">
        <v>149.54128440367</v>
      </c>
      <c r="F23" s="302"/>
    </row>
    <row r="24" s="299" customFormat="1" ht="18.75" customHeight="1" spans="1:6">
      <c r="A24" s="309" t="s">
        <v>38</v>
      </c>
      <c r="B24" s="316"/>
      <c r="C24" s="316"/>
      <c r="D24" s="317"/>
      <c r="E24" s="317"/>
      <c r="F24" s="302"/>
    </row>
    <row r="25" s="299" customFormat="1" ht="18.75" customHeight="1" spans="1:6">
      <c r="A25" s="309" t="s">
        <v>39</v>
      </c>
      <c r="B25" s="316">
        <v>24</v>
      </c>
      <c r="C25" s="316">
        <v>36</v>
      </c>
      <c r="D25" s="317">
        <f t="shared" ref="D25:D35" si="1">C25/B25*100</f>
        <v>150</v>
      </c>
      <c r="E25" s="317">
        <v>163.636363636364</v>
      </c>
      <c r="F25" s="302"/>
    </row>
    <row r="26" s="299" customFormat="1" ht="18.75" customHeight="1" spans="1:6">
      <c r="A26" s="309" t="s">
        <v>40</v>
      </c>
      <c r="B26" s="316"/>
      <c r="C26" s="316"/>
      <c r="D26" s="317"/>
      <c r="E26" s="317"/>
      <c r="F26" s="302"/>
    </row>
    <row r="27" s="299" customFormat="1" ht="18.75" customHeight="1" spans="1:6">
      <c r="A27" s="322" t="s">
        <v>41</v>
      </c>
      <c r="B27" s="316">
        <f>SUM(B28:B34)</f>
        <v>12583</v>
      </c>
      <c r="C27" s="316">
        <f>SUM(C28:C34)</f>
        <v>12669</v>
      </c>
      <c r="D27" s="317">
        <f t="shared" si="1"/>
        <v>100.683461813558</v>
      </c>
      <c r="E27" s="317">
        <v>107.87636239782</v>
      </c>
      <c r="F27" s="302"/>
    </row>
    <row r="28" s="299" customFormat="1" ht="18.75" customHeight="1" spans="1:6">
      <c r="A28" s="207" t="s">
        <v>42</v>
      </c>
      <c r="B28" s="316">
        <v>3622</v>
      </c>
      <c r="C28" s="316">
        <v>2083</v>
      </c>
      <c r="D28" s="317">
        <f t="shared" si="1"/>
        <v>57.5096631695196</v>
      </c>
      <c r="E28" s="317">
        <v>62.7409638554217</v>
      </c>
      <c r="F28" s="302"/>
    </row>
    <row r="29" s="299" customFormat="1" ht="18.75" customHeight="1" spans="1:6">
      <c r="A29" s="207" t="s">
        <v>43</v>
      </c>
      <c r="B29" s="316">
        <v>923</v>
      </c>
      <c r="C29" s="316">
        <v>641</v>
      </c>
      <c r="D29" s="317">
        <f t="shared" si="1"/>
        <v>69.4474539544962</v>
      </c>
      <c r="E29" s="317">
        <v>69.5227765726681</v>
      </c>
      <c r="F29" s="302"/>
    </row>
    <row r="30" s="299" customFormat="1" ht="18.75" customHeight="1" spans="1:6">
      <c r="A30" s="323" t="s">
        <v>44</v>
      </c>
      <c r="B30" s="316">
        <v>4637</v>
      </c>
      <c r="C30" s="316">
        <v>5837</v>
      </c>
      <c r="D30" s="317">
        <f t="shared" si="1"/>
        <v>125.878800948889</v>
      </c>
      <c r="E30" s="317">
        <v>132.448377581121</v>
      </c>
      <c r="F30" s="302"/>
    </row>
    <row r="31" s="299" customFormat="1" ht="18.75" customHeight="1" spans="1:6">
      <c r="A31" s="324" t="s">
        <v>45</v>
      </c>
      <c r="B31" s="316">
        <v>3272</v>
      </c>
      <c r="C31" s="316">
        <v>3642</v>
      </c>
      <c r="D31" s="317">
        <f t="shared" si="1"/>
        <v>111.308068459658</v>
      </c>
      <c r="E31" s="317">
        <v>122.791638570465</v>
      </c>
      <c r="F31" s="302"/>
    </row>
    <row r="32" s="299" customFormat="1" ht="18.75" customHeight="1" spans="1:6">
      <c r="A32" s="324" t="s">
        <v>46</v>
      </c>
      <c r="B32" s="316">
        <v>20</v>
      </c>
      <c r="C32" s="316"/>
      <c r="D32" s="317">
        <f t="shared" si="1"/>
        <v>0</v>
      </c>
      <c r="E32" s="317">
        <v>0</v>
      </c>
      <c r="F32" s="302"/>
    </row>
    <row r="33" s="299" customFormat="1" ht="18.75" customHeight="1" spans="1:6">
      <c r="A33" s="324" t="s">
        <v>47</v>
      </c>
      <c r="B33" s="316">
        <v>41</v>
      </c>
      <c r="C33" s="316">
        <v>84</v>
      </c>
      <c r="D33" s="317">
        <f t="shared" si="1"/>
        <v>204.878048780488</v>
      </c>
      <c r="E33" s="317">
        <v>204.878048780488</v>
      </c>
      <c r="F33" s="302"/>
    </row>
    <row r="34" s="299" customFormat="1" ht="18.75" customHeight="1" spans="1:6">
      <c r="A34" s="207" t="s">
        <v>48</v>
      </c>
      <c r="B34" s="320">
        <v>68</v>
      </c>
      <c r="C34" s="320">
        <v>382</v>
      </c>
      <c r="D34" s="317">
        <f t="shared" si="1"/>
        <v>561.764705882353</v>
      </c>
      <c r="E34" s="317">
        <v>561.764705882353</v>
      </c>
      <c r="F34" s="302"/>
    </row>
    <row r="35" s="299" customFormat="1" ht="38.25" customHeight="1" spans="1:6">
      <c r="A35" s="219" t="s">
        <v>49</v>
      </c>
      <c r="B35" s="320">
        <f>B6+B27</f>
        <v>33114</v>
      </c>
      <c r="C35" s="320">
        <f>C6+C27</f>
        <v>33369</v>
      </c>
      <c r="D35" s="317">
        <f t="shared" si="1"/>
        <v>100.770067041131</v>
      </c>
      <c r="E35" s="317">
        <v>108.832066794951</v>
      </c>
      <c r="F35" s="302"/>
    </row>
    <row r="36" s="299" customFormat="1" ht="25.5" customHeight="1" spans="2:5">
      <c r="B36" s="301"/>
      <c r="C36" s="301"/>
      <c r="D36" s="302"/>
      <c r="E36" s="303"/>
    </row>
    <row r="37" s="299" customFormat="1" spans="2:5">
      <c r="B37" s="301"/>
      <c r="C37" s="301"/>
      <c r="D37" s="302"/>
      <c r="E37" s="303"/>
    </row>
    <row r="38" s="299" customFormat="1" spans="2:5">
      <c r="B38" s="301"/>
      <c r="C38" s="301"/>
      <c r="D38" s="302"/>
      <c r="E38" s="303"/>
    </row>
    <row r="39" s="299" customFormat="1" spans="2:5">
      <c r="B39" s="301"/>
      <c r="C39" s="301"/>
      <c r="D39" s="302"/>
      <c r="E39" s="303"/>
    </row>
    <row r="40" s="299" customFormat="1" spans="2:5">
      <c r="B40" s="301"/>
      <c r="C40" s="301"/>
      <c r="D40" s="302"/>
      <c r="E40" s="303"/>
    </row>
    <row r="41" s="299" customFormat="1" spans="2:5">
      <c r="B41" s="301"/>
      <c r="C41" s="301"/>
      <c r="D41" s="302"/>
      <c r="E41" s="303"/>
    </row>
    <row r="42" s="299" customFormat="1" spans="2:5">
      <c r="B42" s="301"/>
      <c r="C42" s="301"/>
      <c r="D42" s="302"/>
      <c r="E42" s="303"/>
    </row>
    <row r="43" s="299" customFormat="1" spans="2:5">
      <c r="B43" s="301"/>
      <c r="C43" s="301"/>
      <c r="D43" s="302"/>
      <c r="E43" s="303"/>
    </row>
    <row r="44" s="299" customFormat="1" spans="2:5">
      <c r="B44" s="301"/>
      <c r="C44" s="301"/>
      <c r="D44" s="302"/>
      <c r="E44" s="303"/>
    </row>
    <row r="45" s="299" customFormat="1" spans="2:5">
      <c r="B45" s="301"/>
      <c r="C45" s="301"/>
      <c r="D45" s="302"/>
      <c r="E45" s="303"/>
    </row>
    <row r="46" s="299" customFormat="1" spans="2:9">
      <c r="B46" s="301"/>
      <c r="C46" s="301"/>
      <c r="D46" s="302"/>
      <c r="E46" s="303"/>
      <c r="I46" s="299">
        <v>1203</v>
      </c>
    </row>
  </sheetData>
  <mergeCells count="6">
    <mergeCell ref="A2:E2"/>
    <mergeCell ref="A4:A5"/>
    <mergeCell ref="B4:B5"/>
    <mergeCell ref="C4:C5"/>
    <mergeCell ref="D4:D5"/>
    <mergeCell ref="E4:E5"/>
  </mergeCells>
  <pageMargins left="0.75" right="0.75" top="1" bottom="1" header="0.5" footer="0.5"/>
  <pageSetup paperSize="9" scale="98"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workbookViewId="0">
      <selection activeCell="G33" sqref="G33"/>
    </sheetView>
  </sheetViews>
  <sheetFormatPr defaultColWidth="9" defaultRowHeight="14.25" outlineLevelCol="1"/>
  <cols>
    <col min="1" max="1" width="38.875" style="224" customWidth="1"/>
    <col min="2" max="2" width="36.125" style="292" customWidth="1"/>
    <col min="3" max="16384" width="9" style="224"/>
  </cols>
  <sheetData>
    <row r="1" s="224" customFormat="1" ht="30" customHeight="1" spans="1:2">
      <c r="A1" s="291" t="s">
        <v>583</v>
      </c>
      <c r="B1" s="292"/>
    </row>
    <row r="2" s="224" customFormat="1" ht="56.25" customHeight="1" spans="1:2">
      <c r="A2" s="293" t="s">
        <v>584</v>
      </c>
      <c r="B2" s="294"/>
    </row>
    <row r="3" s="224" customFormat="1" ht="45.75" customHeight="1" spans="2:2">
      <c r="B3" s="295" t="s">
        <v>2</v>
      </c>
    </row>
    <row r="4" s="291" customFormat="1" ht="30" customHeight="1" spans="1:2">
      <c r="A4" s="207" t="s">
        <v>3</v>
      </c>
      <c r="B4" s="296" t="s">
        <v>4</v>
      </c>
    </row>
    <row r="5" s="291" customFormat="1" ht="30" customHeight="1" spans="1:2">
      <c r="A5" s="147" t="s">
        <v>52</v>
      </c>
      <c r="B5" s="297">
        <f>SUM(B6:B26)</f>
        <v>285252</v>
      </c>
    </row>
    <row r="6" s="291" customFormat="1" ht="30" customHeight="1" spans="1:2">
      <c r="A6" s="198" t="s">
        <v>53</v>
      </c>
      <c r="B6" s="297">
        <v>32077</v>
      </c>
    </row>
    <row r="7" s="291" customFormat="1" ht="30" customHeight="1" spans="1:2">
      <c r="A7" s="198" t="s">
        <v>54</v>
      </c>
      <c r="B7" s="297">
        <v>93</v>
      </c>
    </row>
    <row r="8" s="291" customFormat="1" ht="30" customHeight="1" spans="1:2">
      <c r="A8" s="198" t="s">
        <v>55</v>
      </c>
      <c r="B8" s="297">
        <v>10437</v>
      </c>
    </row>
    <row r="9" s="291" customFormat="1" ht="30" customHeight="1" spans="1:2">
      <c r="A9" s="198" t="s">
        <v>56</v>
      </c>
      <c r="B9" s="297">
        <v>57649</v>
      </c>
    </row>
    <row r="10" s="291" customFormat="1" ht="30" customHeight="1" spans="1:2">
      <c r="A10" s="198" t="s">
        <v>57</v>
      </c>
      <c r="B10" s="297">
        <v>6019</v>
      </c>
    </row>
    <row r="11" s="291" customFormat="1" ht="30" customHeight="1" spans="1:2">
      <c r="A11" s="198" t="s">
        <v>58</v>
      </c>
      <c r="B11" s="297">
        <v>3356</v>
      </c>
    </row>
    <row r="12" s="291" customFormat="1" ht="30" customHeight="1" spans="1:2">
      <c r="A12" s="198" t="s">
        <v>59</v>
      </c>
      <c r="B12" s="297">
        <v>39117</v>
      </c>
    </row>
    <row r="13" s="291" customFormat="1" ht="30" customHeight="1" spans="1:2">
      <c r="A13" s="198" t="s">
        <v>60</v>
      </c>
      <c r="B13" s="297">
        <v>19605</v>
      </c>
    </row>
    <row r="14" s="291" customFormat="1" ht="30" customHeight="1" spans="1:2">
      <c r="A14" s="198" t="s">
        <v>61</v>
      </c>
      <c r="B14" s="297">
        <v>9682</v>
      </c>
    </row>
    <row r="15" s="291" customFormat="1" ht="30" customHeight="1" spans="1:2">
      <c r="A15" s="198" t="s">
        <v>62</v>
      </c>
      <c r="B15" s="297">
        <v>11974</v>
      </c>
    </row>
    <row r="16" s="291" customFormat="1" ht="30" customHeight="1" spans="1:2">
      <c r="A16" s="198" t="s">
        <v>63</v>
      </c>
      <c r="B16" s="297">
        <v>56245</v>
      </c>
    </row>
    <row r="17" s="291" customFormat="1" ht="30" customHeight="1" spans="1:2">
      <c r="A17" s="198" t="s">
        <v>64</v>
      </c>
      <c r="B17" s="297">
        <v>14593</v>
      </c>
    </row>
    <row r="18" s="291" customFormat="1" ht="30" customHeight="1" spans="1:2">
      <c r="A18" s="198" t="s">
        <v>65</v>
      </c>
      <c r="B18" s="297">
        <v>690</v>
      </c>
    </row>
    <row r="19" s="291" customFormat="1" ht="30" customHeight="1" spans="1:2">
      <c r="A19" s="198" t="s">
        <v>66</v>
      </c>
      <c r="B19" s="297">
        <v>1373</v>
      </c>
    </row>
    <row r="20" s="291" customFormat="1" ht="30" customHeight="1" spans="1:2">
      <c r="A20" s="198" t="s">
        <v>67</v>
      </c>
      <c r="B20" s="297">
        <v>108</v>
      </c>
    </row>
    <row r="21" s="291" customFormat="1" ht="30" customHeight="1" spans="1:2">
      <c r="A21" s="198" t="s">
        <v>68</v>
      </c>
      <c r="B21" s="297">
        <v>2100</v>
      </c>
    </row>
    <row r="22" s="291" customFormat="1" ht="30" customHeight="1" spans="1:2">
      <c r="A22" s="198" t="s">
        <v>69</v>
      </c>
      <c r="B22" s="297">
        <v>8302</v>
      </c>
    </row>
    <row r="23" s="291" customFormat="1" ht="30" customHeight="1" spans="1:2">
      <c r="A23" s="198" t="s">
        <v>70</v>
      </c>
      <c r="B23" s="297">
        <v>709</v>
      </c>
    </row>
    <row r="24" s="291" customFormat="1" ht="30" customHeight="1" spans="1:2">
      <c r="A24" s="198" t="s">
        <v>71</v>
      </c>
      <c r="B24" s="297">
        <v>4737</v>
      </c>
    </row>
    <row r="25" s="291" customFormat="1" ht="30" customHeight="1" spans="1:2">
      <c r="A25" s="198" t="s">
        <v>72</v>
      </c>
      <c r="B25" s="297">
        <v>87</v>
      </c>
    </row>
    <row r="26" s="291" customFormat="1" ht="30" customHeight="1" spans="1:2">
      <c r="A26" t="s">
        <v>73</v>
      </c>
      <c r="B26" s="298">
        <v>6299</v>
      </c>
    </row>
    <row r="27" s="291" customFormat="1" ht="30" customHeight="1" spans="1:2">
      <c r="A27" s="147" t="s">
        <v>74</v>
      </c>
      <c r="B27" s="297">
        <v>5651</v>
      </c>
    </row>
    <row r="28" s="291" customFormat="1" ht="30" customHeight="1" spans="1:2">
      <c r="A28" s="147" t="s">
        <v>75</v>
      </c>
      <c r="B28" s="297">
        <v>0</v>
      </c>
    </row>
    <row r="29" s="291" customFormat="1" ht="30" customHeight="1" spans="1:2">
      <c r="A29" s="147" t="s">
        <v>76</v>
      </c>
      <c r="B29" s="297">
        <v>5651</v>
      </c>
    </row>
    <row r="30" s="291" customFormat="1" ht="30" customHeight="1" spans="1:2">
      <c r="A30" s="147" t="s">
        <v>77</v>
      </c>
      <c r="B30" s="297">
        <v>1338</v>
      </c>
    </row>
    <row r="31" s="291" customFormat="1" ht="30" customHeight="1" spans="1:2">
      <c r="A31" s="147" t="s">
        <v>78</v>
      </c>
      <c r="B31" s="297">
        <v>31749</v>
      </c>
    </row>
    <row r="32" s="291" customFormat="1" ht="30" customHeight="1" spans="1:2">
      <c r="A32" s="147" t="s">
        <v>79</v>
      </c>
      <c r="B32" s="297">
        <v>255</v>
      </c>
    </row>
    <row r="33" s="291" customFormat="1" ht="30" customHeight="1" spans="1:2">
      <c r="A33" s="147" t="s">
        <v>80</v>
      </c>
      <c r="B33" s="297">
        <v>2217</v>
      </c>
    </row>
    <row r="34" s="291" customFormat="1" ht="30" customHeight="1" spans="1:2">
      <c r="A34" s="142" t="s">
        <v>81</v>
      </c>
      <c r="B34" s="297">
        <f>B5+B27+B30+B31+B32+B33</f>
        <v>326462</v>
      </c>
    </row>
    <row r="35" s="224" customFormat="1" spans="2:2">
      <c r="B35" s="292"/>
    </row>
    <row r="36" s="224" customFormat="1" spans="1:2">
      <c r="A36" s="224" t="s">
        <v>82</v>
      </c>
      <c r="B36" s="292"/>
    </row>
    <row r="37" s="224" customFormat="1" spans="1:2">
      <c r="A37" s="224" t="s">
        <v>83</v>
      </c>
      <c r="B37" s="292"/>
    </row>
  </sheetData>
  <mergeCells count="1">
    <mergeCell ref="A2:B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85"/>
  <sheetViews>
    <sheetView topLeftCell="A138" workbookViewId="0">
      <selection activeCell="G5" sqref="G5"/>
    </sheetView>
  </sheetViews>
  <sheetFormatPr defaultColWidth="9" defaultRowHeight="14.25" outlineLevelCol="6"/>
  <cols>
    <col min="1" max="1" width="13.5" style="212" customWidth="1"/>
    <col min="2" max="2" width="37" style="212" customWidth="1"/>
    <col min="3" max="3" width="16.3" style="212" customWidth="1"/>
    <col min="4" max="4" width="14.875" style="212" customWidth="1"/>
    <col min="5" max="5" width="23.3" style="279" customWidth="1"/>
    <col min="6" max="16384" width="9" style="212"/>
  </cols>
  <sheetData>
    <row r="1" s="212" customFormat="1" ht="22.5" customHeight="1" spans="1:5">
      <c r="A1" s="212" t="s">
        <v>585</v>
      </c>
      <c r="E1" s="280"/>
    </row>
    <row r="2" s="278" customFormat="1" ht="50.25" customHeight="1" spans="1:5">
      <c r="A2" s="281" t="s">
        <v>85</v>
      </c>
      <c r="B2" s="281"/>
      <c r="C2" s="281"/>
      <c r="D2" s="281"/>
      <c r="E2" s="281"/>
    </row>
    <row r="3" s="278" customFormat="1" ht="25.5" customHeight="1" spans="5:5">
      <c r="E3" s="282" t="s">
        <v>2</v>
      </c>
    </row>
    <row r="4" s="212" customFormat="1" ht="32.25" customHeight="1" spans="1:5">
      <c r="A4" s="145" t="s">
        <v>86</v>
      </c>
      <c r="B4" s="283" t="s">
        <v>87</v>
      </c>
      <c r="C4" s="284" t="s">
        <v>88</v>
      </c>
      <c r="D4" s="284" t="s">
        <v>89</v>
      </c>
      <c r="E4" s="285" t="s">
        <v>90</v>
      </c>
    </row>
    <row r="5" s="212" customFormat="1" ht="34.5" customHeight="1" spans="1:5">
      <c r="A5" s="143"/>
      <c r="B5" s="283" t="s">
        <v>91</v>
      </c>
      <c r="C5" s="220">
        <f>SUM(C6,C102,C108,C142,C168,C189,C216,C294,C343,C367,C385,C451,C469,C481,C490,C500,C511,C524,C533,C554,C557)</f>
        <v>285252</v>
      </c>
      <c r="D5" s="220">
        <f>SUM(D6,D102,D108,D142,D168,D189,D216,D294,D343,D367,D385,D451,D469,D481,D490,D500,D511,D524,D533,D554,D557)</f>
        <v>286279</v>
      </c>
      <c r="E5" s="286">
        <f t="shared" ref="E5:E10" si="0">C5/D5*100</f>
        <v>99.6412590514847</v>
      </c>
    </row>
    <row r="6" s="212" customFormat="1" ht="18" customHeight="1" spans="1:5">
      <c r="A6" s="143">
        <v>201</v>
      </c>
      <c r="B6" s="145" t="s">
        <v>92</v>
      </c>
      <c r="C6" s="221">
        <f>SUM(C7+C15+C21+C27+C32+C38+C42+C45+C50+C53+C57+C59+C63+C67+C72+C76+C80+C83+C87+C89+C93+C100)</f>
        <v>32077</v>
      </c>
      <c r="D6" s="221">
        <f>SUM(D7+D15+D21+D27+D32+D38+D42+D45+D50+D53+D57+D59+D63+D67+D72+D76+D80+D83+D87+D89+D93+D100)</f>
        <v>30560</v>
      </c>
      <c r="E6" s="286">
        <f t="shared" si="0"/>
        <v>104.964005235602</v>
      </c>
    </row>
    <row r="7" s="212" customFormat="1" ht="18" customHeight="1" spans="1:5">
      <c r="A7" s="143">
        <v>20101</v>
      </c>
      <c r="B7" s="145" t="s">
        <v>93</v>
      </c>
      <c r="C7" s="221">
        <f>SUM(C8:C14)</f>
        <v>1138</v>
      </c>
      <c r="D7" s="221">
        <f>SUM(D8:D14)</f>
        <v>1329</v>
      </c>
      <c r="E7" s="286">
        <f t="shared" si="0"/>
        <v>85.6282919488337</v>
      </c>
    </row>
    <row r="8" s="212" customFormat="1" ht="18" customHeight="1" spans="1:5">
      <c r="A8" s="143">
        <v>2010101</v>
      </c>
      <c r="B8" s="143" t="s">
        <v>94</v>
      </c>
      <c r="C8" s="221">
        <v>965</v>
      </c>
      <c r="D8" s="221">
        <v>1215</v>
      </c>
      <c r="E8" s="286">
        <f t="shared" si="0"/>
        <v>79.4238683127572</v>
      </c>
    </row>
    <row r="9" s="212" customFormat="1" ht="18" customHeight="1" spans="1:5">
      <c r="A9" s="143">
        <v>2010102</v>
      </c>
      <c r="B9" s="143" t="s">
        <v>95</v>
      </c>
      <c r="C9" s="221">
        <v>64</v>
      </c>
      <c r="D9" s="221">
        <v>5</v>
      </c>
      <c r="E9" s="286">
        <f t="shared" si="0"/>
        <v>1280</v>
      </c>
    </row>
    <row r="10" s="212" customFormat="1" ht="18" customHeight="1" spans="1:5">
      <c r="A10" s="143">
        <v>2010104</v>
      </c>
      <c r="B10" s="143" t="s">
        <v>96</v>
      </c>
      <c r="C10" s="221">
        <v>0</v>
      </c>
      <c r="D10" s="221">
        <v>17</v>
      </c>
      <c r="E10" s="286">
        <f t="shared" si="0"/>
        <v>0</v>
      </c>
    </row>
    <row r="11" s="212" customFormat="1" ht="18" customHeight="1" spans="1:5">
      <c r="A11" s="143">
        <v>2010105</v>
      </c>
      <c r="B11" s="143" t="s">
        <v>97</v>
      </c>
      <c r="C11" s="212">
        <v>38</v>
      </c>
      <c r="D11" s="221">
        <v>0</v>
      </c>
      <c r="E11" s="286"/>
    </row>
    <row r="12" s="212" customFormat="1" ht="18" customHeight="1" spans="1:5">
      <c r="A12" s="143">
        <v>2010107</v>
      </c>
      <c r="B12" s="143" t="s">
        <v>98</v>
      </c>
      <c r="C12" s="221">
        <v>30</v>
      </c>
      <c r="D12" s="221">
        <v>0</v>
      </c>
      <c r="E12" s="286"/>
    </row>
    <row r="13" s="212" customFormat="1" ht="18" customHeight="1" spans="1:5">
      <c r="A13" s="143">
        <v>2010108</v>
      </c>
      <c r="B13" s="143" t="s">
        <v>99</v>
      </c>
      <c r="C13" s="221">
        <v>13</v>
      </c>
      <c r="D13" s="221">
        <v>0</v>
      </c>
      <c r="E13" s="286"/>
    </row>
    <row r="14" s="212" customFormat="1" ht="18" customHeight="1" spans="1:5">
      <c r="A14" s="143">
        <v>2010199</v>
      </c>
      <c r="B14" s="143" t="s">
        <v>100</v>
      </c>
      <c r="C14" s="221">
        <v>28</v>
      </c>
      <c r="D14" s="221">
        <v>92</v>
      </c>
      <c r="E14" s="286">
        <f t="shared" ref="E14:E18" si="1">C14/D14*100</f>
        <v>30.4347826086957</v>
      </c>
    </row>
    <row r="15" s="212" customFormat="1" ht="18" customHeight="1" spans="1:5">
      <c r="A15" s="143">
        <v>20102</v>
      </c>
      <c r="B15" s="145" t="s">
        <v>101</v>
      </c>
      <c r="C15" s="221">
        <f>SUM(C16:C20)</f>
        <v>709</v>
      </c>
      <c r="D15" s="221">
        <f>SUM(D16:D20)</f>
        <v>329</v>
      </c>
      <c r="E15" s="286">
        <f t="shared" si="1"/>
        <v>215.501519756839</v>
      </c>
    </row>
    <row r="16" s="212" customFormat="1" ht="18" customHeight="1" spans="1:5">
      <c r="A16" s="143">
        <v>2010201</v>
      </c>
      <c r="B16" s="143" t="s">
        <v>94</v>
      </c>
      <c r="C16" s="221">
        <v>706</v>
      </c>
      <c r="D16" s="221">
        <v>253</v>
      </c>
      <c r="E16" s="286">
        <f t="shared" si="1"/>
        <v>279.051383399209</v>
      </c>
    </row>
    <row r="17" s="212" customFormat="1" ht="18" customHeight="1" spans="1:5">
      <c r="A17" s="143">
        <v>2010204</v>
      </c>
      <c r="B17" s="143" t="s">
        <v>102</v>
      </c>
      <c r="C17" s="212">
        <v>0</v>
      </c>
      <c r="D17" s="221">
        <v>25</v>
      </c>
      <c r="E17" s="286">
        <f t="shared" si="1"/>
        <v>0</v>
      </c>
    </row>
    <row r="18" s="212" customFormat="1" ht="18" customHeight="1" spans="1:5">
      <c r="A18" s="143">
        <v>2010205</v>
      </c>
      <c r="B18" s="143" t="s">
        <v>103</v>
      </c>
      <c r="C18" s="221">
        <v>0</v>
      </c>
      <c r="D18" s="221">
        <v>4</v>
      </c>
      <c r="E18" s="286">
        <f t="shared" si="1"/>
        <v>0</v>
      </c>
    </row>
    <row r="19" s="212" customFormat="1" ht="18" customHeight="1" spans="1:5">
      <c r="A19" s="143">
        <v>2010250</v>
      </c>
      <c r="B19" s="143" t="s">
        <v>104</v>
      </c>
      <c r="C19" s="221">
        <v>0</v>
      </c>
      <c r="D19" s="221">
        <v>0</v>
      </c>
      <c r="E19" s="286"/>
    </row>
    <row r="20" s="212" customFormat="1" ht="18" customHeight="1" spans="1:5">
      <c r="A20" s="143">
        <v>2010299</v>
      </c>
      <c r="B20" s="143" t="s">
        <v>105</v>
      </c>
      <c r="C20" s="221">
        <v>3</v>
      </c>
      <c r="D20" s="221">
        <v>47</v>
      </c>
      <c r="E20" s="286">
        <f t="shared" ref="E20:E29" si="2">C20/D20*100</f>
        <v>6.38297872340426</v>
      </c>
    </row>
    <row r="21" s="212" customFormat="1" ht="18" customHeight="1" spans="1:5">
      <c r="A21" s="143">
        <v>20103</v>
      </c>
      <c r="B21" s="145" t="s">
        <v>106</v>
      </c>
      <c r="C21" s="221">
        <f>SUM(C22:C26)</f>
        <v>12320</v>
      </c>
      <c r="D21" s="221">
        <f>SUM(D22:D26)</f>
        <v>11711</v>
      </c>
      <c r="E21" s="286">
        <f t="shared" si="2"/>
        <v>105.200239091452</v>
      </c>
    </row>
    <row r="22" s="212" customFormat="1" ht="18" customHeight="1" spans="1:5">
      <c r="A22" s="143">
        <v>2010301</v>
      </c>
      <c r="B22" s="143" t="s">
        <v>94</v>
      </c>
      <c r="C22" s="221">
        <v>9079</v>
      </c>
      <c r="D22" s="221">
        <v>6728</v>
      </c>
      <c r="E22" s="286">
        <f t="shared" si="2"/>
        <v>134.943519619501</v>
      </c>
    </row>
    <row r="23" s="212" customFormat="1" ht="18" customHeight="1" spans="1:5">
      <c r="A23" s="143">
        <v>2010302</v>
      </c>
      <c r="B23" s="143" t="s">
        <v>95</v>
      </c>
      <c r="C23" s="212">
        <v>109</v>
      </c>
      <c r="D23" s="221">
        <v>16</v>
      </c>
      <c r="E23" s="286">
        <f t="shared" si="2"/>
        <v>681.25</v>
      </c>
    </row>
    <row r="24" s="212" customFormat="1" ht="18" customHeight="1" spans="1:5">
      <c r="A24" s="143">
        <v>2010308</v>
      </c>
      <c r="B24" s="143" t="s">
        <v>107</v>
      </c>
      <c r="C24" s="221">
        <v>387</v>
      </c>
      <c r="D24" s="221">
        <v>279</v>
      </c>
      <c r="E24" s="286">
        <f t="shared" si="2"/>
        <v>138.709677419355</v>
      </c>
    </row>
    <row r="25" s="212" customFormat="1" ht="18" customHeight="1" spans="1:5">
      <c r="A25" s="143">
        <v>2010350</v>
      </c>
      <c r="B25" s="143" t="s">
        <v>104</v>
      </c>
      <c r="C25" s="221">
        <v>275</v>
      </c>
      <c r="D25" s="221">
        <v>162</v>
      </c>
      <c r="E25" s="286">
        <f t="shared" si="2"/>
        <v>169.753086419753</v>
      </c>
    </row>
    <row r="26" s="212" customFormat="1" ht="18" customHeight="1" spans="1:5">
      <c r="A26" s="143">
        <v>2010399</v>
      </c>
      <c r="B26" s="143" t="s">
        <v>108</v>
      </c>
      <c r="C26" s="221">
        <v>2470</v>
      </c>
      <c r="D26" s="221">
        <v>4526</v>
      </c>
      <c r="E26" s="286">
        <f t="shared" si="2"/>
        <v>54.5735749005745</v>
      </c>
    </row>
    <row r="27" s="212" customFormat="1" ht="18" customHeight="1" spans="1:5">
      <c r="A27" s="143">
        <v>20104</v>
      </c>
      <c r="B27" s="145" t="s">
        <v>109</v>
      </c>
      <c r="C27" s="221">
        <f>SUM(C28:C31)</f>
        <v>1088</v>
      </c>
      <c r="D27" s="221">
        <f>SUM(D28:D31)</f>
        <v>1170</v>
      </c>
      <c r="E27" s="286">
        <f t="shared" si="2"/>
        <v>92.991452991453</v>
      </c>
    </row>
    <row r="28" s="212" customFormat="1" ht="18" customHeight="1" spans="1:5">
      <c r="A28" s="143">
        <v>2010401</v>
      </c>
      <c r="B28" s="143" t="s">
        <v>94</v>
      </c>
      <c r="C28" s="221">
        <v>1077</v>
      </c>
      <c r="D28" s="221">
        <v>744</v>
      </c>
      <c r="E28" s="286">
        <f t="shared" si="2"/>
        <v>144.758064516129</v>
      </c>
    </row>
    <row r="29" s="212" customFormat="1" ht="18" customHeight="1" spans="1:5">
      <c r="A29" s="143">
        <v>2010404</v>
      </c>
      <c r="B29" s="143" t="s">
        <v>110</v>
      </c>
      <c r="C29" s="212">
        <v>0</v>
      </c>
      <c r="D29" s="221">
        <v>17</v>
      </c>
      <c r="E29" s="286">
        <f t="shared" si="2"/>
        <v>0</v>
      </c>
    </row>
    <row r="30" s="212" customFormat="1" ht="18" customHeight="1" spans="1:5">
      <c r="A30" s="143">
        <v>2010450</v>
      </c>
      <c r="B30" s="143" t="s">
        <v>104</v>
      </c>
      <c r="C30" s="221">
        <v>8</v>
      </c>
      <c r="D30" s="221">
        <v>0</v>
      </c>
      <c r="E30" s="286"/>
    </row>
    <row r="31" s="212" customFormat="1" ht="18" customHeight="1" spans="1:5">
      <c r="A31" s="143">
        <v>2010499</v>
      </c>
      <c r="B31" s="143" t="s">
        <v>111</v>
      </c>
      <c r="C31" s="221">
        <v>3</v>
      </c>
      <c r="D31" s="221">
        <v>409</v>
      </c>
      <c r="E31" s="286">
        <f t="shared" ref="E31:E59" si="3">C31/D31*100</f>
        <v>0.733496332518337</v>
      </c>
    </row>
    <row r="32" s="212" customFormat="1" ht="18" customHeight="1" spans="1:5">
      <c r="A32" s="143">
        <v>20105</v>
      </c>
      <c r="B32" s="145" t="s">
        <v>112</v>
      </c>
      <c r="C32" s="221">
        <f>SUM(C33:C37)</f>
        <v>322</v>
      </c>
      <c r="D32" s="221">
        <f>SUM(D33:D37)</f>
        <v>378</v>
      </c>
      <c r="E32" s="286">
        <f t="shared" si="3"/>
        <v>85.1851851851852</v>
      </c>
    </row>
    <row r="33" s="212" customFormat="1" ht="18" customHeight="1" spans="1:5">
      <c r="A33" s="143">
        <v>2010501</v>
      </c>
      <c r="B33" s="143" t="s">
        <v>94</v>
      </c>
      <c r="C33" s="221">
        <v>281</v>
      </c>
      <c r="D33" s="221">
        <v>265</v>
      </c>
      <c r="E33" s="286">
        <f t="shared" si="3"/>
        <v>106.037735849057</v>
      </c>
    </row>
    <row r="34" s="212" customFormat="1" ht="18" customHeight="1" spans="1:5">
      <c r="A34" s="143">
        <v>2010502</v>
      </c>
      <c r="B34" s="143" t="s">
        <v>95</v>
      </c>
      <c r="C34" s="221">
        <v>9</v>
      </c>
      <c r="D34" s="221">
        <v>6</v>
      </c>
      <c r="E34" s="286">
        <f t="shared" si="3"/>
        <v>150</v>
      </c>
    </row>
    <row r="35" s="212" customFormat="1" ht="18" customHeight="1" spans="1:5">
      <c r="A35" s="143">
        <v>2010507</v>
      </c>
      <c r="B35" s="143" t="s">
        <v>113</v>
      </c>
      <c r="C35" s="212">
        <v>0</v>
      </c>
      <c r="D35" s="221">
        <v>4</v>
      </c>
      <c r="E35" s="286">
        <f t="shared" si="3"/>
        <v>0</v>
      </c>
    </row>
    <row r="36" s="212" customFormat="1" ht="18" customHeight="1" spans="1:5">
      <c r="A36" s="143">
        <v>2010508</v>
      </c>
      <c r="B36" s="143" t="s">
        <v>114</v>
      </c>
      <c r="C36" s="221">
        <v>19</v>
      </c>
      <c r="D36" s="221">
        <v>10</v>
      </c>
      <c r="E36" s="286">
        <f t="shared" si="3"/>
        <v>190</v>
      </c>
    </row>
    <row r="37" s="212" customFormat="1" ht="18" customHeight="1" spans="1:5">
      <c r="A37" s="143">
        <v>2010599</v>
      </c>
      <c r="B37" s="143" t="s">
        <v>115</v>
      </c>
      <c r="C37" s="221">
        <v>13</v>
      </c>
      <c r="D37" s="221">
        <v>93</v>
      </c>
      <c r="E37" s="286">
        <f t="shared" si="3"/>
        <v>13.9784946236559</v>
      </c>
    </row>
    <row r="38" s="212" customFormat="1" ht="18" customHeight="1" spans="1:5">
      <c r="A38" s="143">
        <v>20106</v>
      </c>
      <c r="B38" s="145" t="s">
        <v>116</v>
      </c>
      <c r="C38" s="221">
        <f>SUM(C39:C41)</f>
        <v>3416</v>
      </c>
      <c r="D38" s="221">
        <f>SUM(D39:D41)</f>
        <v>2614</v>
      </c>
      <c r="E38" s="286">
        <f t="shared" si="3"/>
        <v>130.680948737567</v>
      </c>
    </row>
    <row r="39" s="212" customFormat="1" ht="18" customHeight="1" spans="1:5">
      <c r="A39" s="143">
        <v>2010601</v>
      </c>
      <c r="B39" s="143" t="s">
        <v>94</v>
      </c>
      <c r="C39" s="221">
        <v>1576</v>
      </c>
      <c r="D39" s="221">
        <v>968</v>
      </c>
      <c r="E39" s="286">
        <f t="shared" si="3"/>
        <v>162.809917355372</v>
      </c>
    </row>
    <row r="40" s="212" customFormat="1" ht="18" customHeight="1" spans="1:5">
      <c r="A40" s="143">
        <v>2010602</v>
      </c>
      <c r="B40" s="143" t="s">
        <v>95</v>
      </c>
      <c r="C40" s="221">
        <v>52</v>
      </c>
      <c r="D40" s="221">
        <v>120</v>
      </c>
      <c r="E40" s="286">
        <f t="shared" si="3"/>
        <v>43.3333333333333</v>
      </c>
    </row>
    <row r="41" s="212" customFormat="1" ht="18" customHeight="1" spans="1:5">
      <c r="A41" s="143">
        <v>2010699</v>
      </c>
      <c r="B41" s="143" t="s">
        <v>117</v>
      </c>
      <c r="C41" s="212">
        <v>1788</v>
      </c>
      <c r="D41" s="221">
        <v>1526</v>
      </c>
      <c r="E41" s="286">
        <f t="shared" si="3"/>
        <v>117.169069462647</v>
      </c>
    </row>
    <row r="42" s="212" customFormat="1" ht="18" customHeight="1" spans="1:5">
      <c r="A42" s="143">
        <v>20107</v>
      </c>
      <c r="B42" s="145" t="s">
        <v>118</v>
      </c>
      <c r="C42" s="221">
        <f>SUM(C43:C44)</f>
        <v>1805</v>
      </c>
      <c r="D42" s="221">
        <f>SUM(D43:D44)</f>
        <v>859</v>
      </c>
      <c r="E42" s="286">
        <f t="shared" si="3"/>
        <v>210.128055878929</v>
      </c>
    </row>
    <row r="43" s="212" customFormat="1" ht="18" customHeight="1" spans="1:5">
      <c r="A43" s="143">
        <v>2010701</v>
      </c>
      <c r="B43" s="143" t="s">
        <v>94</v>
      </c>
      <c r="C43" s="221">
        <v>1754</v>
      </c>
      <c r="D43" s="221">
        <v>699</v>
      </c>
      <c r="E43" s="286">
        <f t="shared" si="3"/>
        <v>250.929899856938</v>
      </c>
    </row>
    <row r="44" s="212" customFormat="1" ht="18" customHeight="1" spans="1:5">
      <c r="A44" s="143">
        <v>2010799</v>
      </c>
      <c r="B44" s="143" t="s">
        <v>119</v>
      </c>
      <c r="C44" s="221">
        <v>51</v>
      </c>
      <c r="D44" s="221">
        <v>160</v>
      </c>
      <c r="E44" s="286">
        <f t="shared" si="3"/>
        <v>31.875</v>
      </c>
    </row>
    <row r="45" s="212" customFormat="1" ht="18" customHeight="1" spans="1:5">
      <c r="A45" s="143">
        <v>20108</v>
      </c>
      <c r="B45" s="145" t="s">
        <v>120</v>
      </c>
      <c r="C45" s="221">
        <f>SUM(C46:C49)</f>
        <v>349</v>
      </c>
      <c r="D45" s="221">
        <f>SUM(D46:D49)</f>
        <v>316</v>
      </c>
      <c r="E45" s="286">
        <f t="shared" si="3"/>
        <v>110.443037974684</v>
      </c>
    </row>
    <row r="46" s="212" customFormat="1" ht="18" customHeight="1" spans="1:5">
      <c r="A46" s="143">
        <v>2010801</v>
      </c>
      <c r="B46" s="143" t="s">
        <v>94</v>
      </c>
      <c r="C46" s="221">
        <v>344</v>
      </c>
      <c r="D46" s="221">
        <v>248</v>
      </c>
      <c r="E46" s="286">
        <f t="shared" si="3"/>
        <v>138.709677419355</v>
      </c>
    </row>
    <row r="47" s="212" customFormat="1" ht="18" customHeight="1" spans="1:5">
      <c r="A47" s="143">
        <v>2010802</v>
      </c>
      <c r="B47" s="143" t="s">
        <v>95</v>
      </c>
      <c r="C47" s="212">
        <v>3</v>
      </c>
      <c r="D47" s="221">
        <v>4</v>
      </c>
      <c r="E47" s="286">
        <f t="shared" si="3"/>
        <v>75</v>
      </c>
    </row>
    <row r="48" s="212" customFormat="1" ht="18" customHeight="1" spans="1:5">
      <c r="A48" s="143">
        <v>2010804</v>
      </c>
      <c r="B48" s="143" t="s">
        <v>121</v>
      </c>
      <c r="C48" s="221">
        <v>0</v>
      </c>
      <c r="D48" s="221">
        <v>8</v>
      </c>
      <c r="E48" s="286">
        <f t="shared" si="3"/>
        <v>0</v>
      </c>
    </row>
    <row r="49" s="212" customFormat="1" ht="18" customHeight="1" spans="1:5">
      <c r="A49" s="143">
        <v>2010899</v>
      </c>
      <c r="B49" s="143" t="s">
        <v>122</v>
      </c>
      <c r="C49" s="221">
        <v>2</v>
      </c>
      <c r="D49" s="221">
        <v>56</v>
      </c>
      <c r="E49" s="286">
        <f t="shared" si="3"/>
        <v>3.57142857142857</v>
      </c>
    </row>
    <row r="50" s="212" customFormat="1" ht="18" customHeight="1" spans="1:5">
      <c r="A50" s="143">
        <v>20111</v>
      </c>
      <c r="B50" s="145" t="s">
        <v>123</v>
      </c>
      <c r="C50" s="221">
        <f>SUM(C51:C52)</f>
        <v>2009</v>
      </c>
      <c r="D50" s="221">
        <f>SUM(D51:D52)</f>
        <v>1908</v>
      </c>
      <c r="E50" s="286">
        <f t="shared" si="3"/>
        <v>105.293501048218</v>
      </c>
    </row>
    <row r="51" s="212" customFormat="1" ht="18" customHeight="1" spans="1:5">
      <c r="A51" s="143">
        <v>2011101</v>
      </c>
      <c r="B51" s="143" t="s">
        <v>94</v>
      </c>
      <c r="C51" s="221">
        <v>1995</v>
      </c>
      <c r="D51" s="221">
        <v>1729</v>
      </c>
      <c r="E51" s="286">
        <f t="shared" si="3"/>
        <v>115.384615384615</v>
      </c>
    </row>
    <row r="52" s="212" customFormat="1" ht="18" customHeight="1" spans="1:5">
      <c r="A52" s="143">
        <v>2011199</v>
      </c>
      <c r="B52" s="143" t="s">
        <v>124</v>
      </c>
      <c r="C52" s="221">
        <v>14</v>
      </c>
      <c r="D52" s="221">
        <v>179</v>
      </c>
      <c r="E52" s="286">
        <f t="shared" si="3"/>
        <v>7.82122905027933</v>
      </c>
    </row>
    <row r="53" s="212" customFormat="1" ht="18" customHeight="1" spans="1:5">
      <c r="A53" s="143">
        <v>20113</v>
      </c>
      <c r="B53" s="145" t="s">
        <v>125</v>
      </c>
      <c r="C53" s="212">
        <f>SUM(C54:C56)</f>
        <v>403</v>
      </c>
      <c r="D53" s="221">
        <f>SUM(D54:D56)</f>
        <v>366</v>
      </c>
      <c r="E53" s="286">
        <f t="shared" si="3"/>
        <v>110.109289617486</v>
      </c>
    </row>
    <row r="54" s="212" customFormat="1" ht="18" customHeight="1" spans="1:5">
      <c r="A54" s="143">
        <v>2011301</v>
      </c>
      <c r="B54" s="143" t="s">
        <v>94</v>
      </c>
      <c r="C54" s="221">
        <v>357</v>
      </c>
      <c r="D54" s="221">
        <v>268</v>
      </c>
      <c r="E54" s="286">
        <f t="shared" si="3"/>
        <v>133.208955223881</v>
      </c>
    </row>
    <row r="55" s="212" customFormat="1" ht="18" customHeight="1" spans="1:5">
      <c r="A55" s="143">
        <v>2011308</v>
      </c>
      <c r="B55" s="143" t="s">
        <v>126</v>
      </c>
      <c r="C55" s="221">
        <v>46</v>
      </c>
      <c r="D55" s="221">
        <v>68</v>
      </c>
      <c r="E55" s="286">
        <f t="shared" si="3"/>
        <v>67.6470588235294</v>
      </c>
    </row>
    <row r="56" s="212" customFormat="1" ht="18" customHeight="1" spans="1:5">
      <c r="A56" s="143">
        <v>2011399</v>
      </c>
      <c r="B56" s="143" t="s">
        <v>127</v>
      </c>
      <c r="C56" s="221">
        <v>0</v>
      </c>
      <c r="D56" s="221">
        <v>30</v>
      </c>
      <c r="E56" s="286">
        <f t="shared" si="3"/>
        <v>0</v>
      </c>
    </row>
    <row r="57" s="212" customFormat="1" ht="18" customHeight="1" spans="1:5">
      <c r="A57" s="143">
        <v>20114</v>
      </c>
      <c r="B57" s="145" t="s">
        <v>128</v>
      </c>
      <c r="C57" s="221">
        <f>SUM(C58:C58)</f>
        <v>0</v>
      </c>
      <c r="D57" s="221">
        <f>SUM(D58:D58)</f>
        <v>1</v>
      </c>
      <c r="E57" s="286">
        <f t="shared" si="3"/>
        <v>0</v>
      </c>
    </row>
    <row r="58" s="212" customFormat="1" ht="18" customHeight="1" spans="1:5">
      <c r="A58" s="143">
        <v>2011409</v>
      </c>
      <c r="B58" s="143" t="s">
        <v>129</v>
      </c>
      <c r="C58" s="221">
        <v>0</v>
      </c>
      <c r="D58" s="221">
        <v>1</v>
      </c>
      <c r="E58" s="286">
        <f t="shared" si="3"/>
        <v>0</v>
      </c>
    </row>
    <row r="59" s="212" customFormat="1" ht="18" customHeight="1" spans="1:5">
      <c r="A59" s="143">
        <v>20123</v>
      </c>
      <c r="B59" s="145" t="s">
        <v>130</v>
      </c>
      <c r="C59" s="212">
        <f>SUM(C60:C62)</f>
        <v>245</v>
      </c>
      <c r="D59" s="221">
        <f>SUM(D61:D62)</f>
        <v>65</v>
      </c>
      <c r="E59" s="286">
        <f t="shared" si="3"/>
        <v>376.923076923077</v>
      </c>
    </row>
    <row r="60" s="212" customFormat="1" ht="18" customHeight="1" spans="1:5">
      <c r="A60" s="143">
        <v>2012301</v>
      </c>
      <c r="B60" s="143" t="s">
        <v>94</v>
      </c>
      <c r="C60" s="221">
        <v>2</v>
      </c>
      <c r="D60" s="221">
        <v>0</v>
      </c>
      <c r="E60" s="286"/>
    </row>
    <row r="61" s="212" customFormat="1" ht="18" customHeight="1" spans="1:5">
      <c r="A61" s="143">
        <v>2012304</v>
      </c>
      <c r="B61" s="143" t="s">
        <v>131</v>
      </c>
      <c r="C61" s="221">
        <v>220</v>
      </c>
      <c r="D61" s="221">
        <v>34</v>
      </c>
      <c r="E61" s="286">
        <f t="shared" ref="E61:E64" si="4">C61/D61*100</f>
        <v>647.058823529412</v>
      </c>
    </row>
    <row r="62" s="212" customFormat="1" ht="18" customHeight="1" spans="1:5">
      <c r="A62" s="143">
        <v>2012399</v>
      </c>
      <c r="B62" s="143" t="s">
        <v>132</v>
      </c>
      <c r="C62" s="221">
        <v>23</v>
      </c>
      <c r="D62" s="221">
        <v>31</v>
      </c>
      <c r="E62" s="286">
        <f t="shared" si="4"/>
        <v>74.1935483870968</v>
      </c>
    </row>
    <row r="63" s="212" customFormat="1" ht="18" customHeight="1" spans="1:5">
      <c r="A63" s="143">
        <v>20126</v>
      </c>
      <c r="B63" s="145" t="s">
        <v>133</v>
      </c>
      <c r="C63" s="221">
        <f>SUM(C64:C66)</f>
        <v>178</v>
      </c>
      <c r="D63" s="221">
        <f>SUM(D64:D66)</f>
        <v>82</v>
      </c>
      <c r="E63" s="286">
        <f t="shared" si="4"/>
        <v>217.073170731707</v>
      </c>
    </row>
    <row r="64" s="212" customFormat="1" ht="18" customHeight="1" spans="1:5">
      <c r="A64" s="143">
        <v>2012601</v>
      </c>
      <c r="B64" s="143" t="s">
        <v>94</v>
      </c>
      <c r="C64" s="221">
        <v>110</v>
      </c>
      <c r="D64" s="221">
        <v>79</v>
      </c>
      <c r="E64" s="286">
        <f t="shared" si="4"/>
        <v>139.240506329114</v>
      </c>
    </row>
    <row r="65" s="212" customFormat="1" ht="18" customHeight="1" spans="1:5">
      <c r="A65" s="143">
        <v>2012602</v>
      </c>
      <c r="B65" s="143" t="s">
        <v>134</v>
      </c>
      <c r="C65" s="212">
        <v>68</v>
      </c>
      <c r="D65" s="221">
        <v>0</v>
      </c>
      <c r="E65" s="286"/>
    </row>
    <row r="66" s="212" customFormat="1" ht="18" customHeight="1" spans="1:5">
      <c r="A66" s="143">
        <v>2012699</v>
      </c>
      <c r="B66" s="143" t="s">
        <v>135</v>
      </c>
      <c r="C66" s="221">
        <v>0</v>
      </c>
      <c r="D66" s="221">
        <v>3</v>
      </c>
      <c r="E66" s="286">
        <f t="shared" ref="E66:E69" si="5">C66/D66*100</f>
        <v>0</v>
      </c>
    </row>
    <row r="67" s="212" customFormat="1" ht="18" customHeight="1" spans="1:5">
      <c r="A67" s="143">
        <v>20129</v>
      </c>
      <c r="B67" s="145" t="s">
        <v>136</v>
      </c>
      <c r="C67" s="221">
        <f>SUM(C68:C71)</f>
        <v>314</v>
      </c>
      <c r="D67" s="221">
        <f>SUM(D68:D71)</f>
        <v>227</v>
      </c>
      <c r="E67" s="286">
        <f t="shared" si="5"/>
        <v>138.325991189427</v>
      </c>
    </row>
    <row r="68" s="212" customFormat="1" ht="18" customHeight="1" spans="1:5">
      <c r="A68" s="143">
        <v>2012901</v>
      </c>
      <c r="B68" s="143" t="s">
        <v>94</v>
      </c>
      <c r="C68" s="221">
        <v>202</v>
      </c>
      <c r="D68" s="221">
        <v>126</v>
      </c>
      <c r="E68" s="286">
        <f t="shared" si="5"/>
        <v>160.31746031746</v>
      </c>
    </row>
    <row r="69" s="212" customFormat="1" ht="18" customHeight="1" spans="1:5">
      <c r="A69" s="143">
        <v>2012902</v>
      </c>
      <c r="B69" s="143" t="s">
        <v>95</v>
      </c>
      <c r="C69" s="212">
        <v>2</v>
      </c>
      <c r="D69" s="221">
        <v>3</v>
      </c>
      <c r="E69" s="286">
        <f t="shared" si="5"/>
        <v>66.6666666666667</v>
      </c>
    </row>
    <row r="70" s="212" customFormat="1" ht="18" customHeight="1" spans="1:5">
      <c r="A70" s="143">
        <v>2012906</v>
      </c>
      <c r="B70" s="143" t="s">
        <v>137</v>
      </c>
      <c r="C70" s="221">
        <v>105</v>
      </c>
      <c r="D70" s="221">
        <v>0</v>
      </c>
      <c r="E70" s="286"/>
    </row>
    <row r="71" s="212" customFormat="1" ht="18" customHeight="1" spans="1:5">
      <c r="A71" s="143">
        <v>2012999</v>
      </c>
      <c r="B71" s="143" t="s">
        <v>138</v>
      </c>
      <c r="C71" s="221">
        <v>5</v>
      </c>
      <c r="D71" s="221">
        <v>98</v>
      </c>
      <c r="E71" s="286">
        <f t="shared" ref="E71:E77" si="6">C71/D71*100</f>
        <v>5.10204081632653</v>
      </c>
    </row>
    <row r="72" s="212" customFormat="1" ht="18" customHeight="1" spans="1:5">
      <c r="A72" s="143">
        <v>20131</v>
      </c>
      <c r="B72" s="145" t="s">
        <v>139</v>
      </c>
      <c r="C72" s="221">
        <f>SUM(C73:C75)</f>
        <v>2137</v>
      </c>
      <c r="D72" s="221">
        <f>SUM(D73:D75)</f>
        <v>1944</v>
      </c>
      <c r="E72" s="286">
        <f t="shared" si="6"/>
        <v>109.927983539095</v>
      </c>
    </row>
    <row r="73" s="212" customFormat="1" ht="18" customHeight="1" spans="1:5">
      <c r="A73" s="143">
        <v>2013101</v>
      </c>
      <c r="B73" s="143" t="s">
        <v>94</v>
      </c>
      <c r="C73" s="212">
        <v>2079</v>
      </c>
      <c r="D73" s="221">
        <v>1852</v>
      </c>
      <c r="E73" s="286">
        <f t="shared" si="6"/>
        <v>112.257019438445</v>
      </c>
    </row>
    <row r="74" s="212" customFormat="1" ht="18" customHeight="1" spans="1:5">
      <c r="A74" s="143">
        <v>2013102</v>
      </c>
      <c r="B74" s="143" t="s">
        <v>95</v>
      </c>
      <c r="C74" s="221">
        <v>2</v>
      </c>
      <c r="D74" s="221">
        <v>3</v>
      </c>
      <c r="E74" s="286">
        <f t="shared" si="6"/>
        <v>66.6666666666667</v>
      </c>
    </row>
    <row r="75" s="212" customFormat="1" ht="18" customHeight="1" spans="1:5">
      <c r="A75" s="143">
        <v>2013199</v>
      </c>
      <c r="B75" s="143" t="s">
        <v>140</v>
      </c>
      <c r="C75" s="221">
        <v>56</v>
      </c>
      <c r="D75" s="221">
        <v>89</v>
      </c>
      <c r="E75" s="286">
        <f t="shared" si="6"/>
        <v>62.9213483146067</v>
      </c>
    </row>
    <row r="76" s="212" customFormat="1" ht="18" customHeight="1" spans="1:5">
      <c r="A76" s="143">
        <v>20132</v>
      </c>
      <c r="B76" s="145" t="s">
        <v>141</v>
      </c>
      <c r="C76" s="221">
        <f>SUM(C77:C79)</f>
        <v>830</v>
      </c>
      <c r="D76" s="221">
        <f>SUM(D77:D79)</f>
        <v>637</v>
      </c>
      <c r="E76" s="286">
        <f t="shared" si="6"/>
        <v>130.298273155416</v>
      </c>
    </row>
    <row r="77" s="212" customFormat="1" ht="18" customHeight="1" spans="1:5">
      <c r="A77" s="143">
        <v>2013201</v>
      </c>
      <c r="B77" s="143" t="s">
        <v>94</v>
      </c>
      <c r="C77" s="212">
        <v>756</v>
      </c>
      <c r="D77" s="221">
        <v>601</v>
      </c>
      <c r="E77" s="286">
        <f t="shared" si="6"/>
        <v>125.790349417637</v>
      </c>
    </row>
    <row r="78" s="212" customFormat="1" ht="18" customHeight="1" spans="1:5">
      <c r="A78" s="143">
        <v>2013204</v>
      </c>
      <c r="B78" s="143" t="s">
        <v>142</v>
      </c>
      <c r="C78" s="221">
        <v>70</v>
      </c>
      <c r="D78" s="221">
        <v>0</v>
      </c>
      <c r="E78" s="286"/>
    </row>
    <row r="79" s="212" customFormat="1" ht="18" customHeight="1" spans="1:5">
      <c r="A79" s="143">
        <v>2013299</v>
      </c>
      <c r="B79" s="143" t="s">
        <v>143</v>
      </c>
      <c r="C79" s="221">
        <v>4</v>
      </c>
      <c r="D79" s="221">
        <v>36</v>
      </c>
      <c r="E79" s="286">
        <f t="shared" ref="E79:E90" si="7">C79/D79*100</f>
        <v>11.1111111111111</v>
      </c>
    </row>
    <row r="80" s="212" customFormat="1" ht="18" customHeight="1" spans="1:5">
      <c r="A80" s="143">
        <v>20133</v>
      </c>
      <c r="B80" s="145" t="s">
        <v>144</v>
      </c>
      <c r="C80" s="221">
        <f>SUM(C81:C82)</f>
        <v>525</v>
      </c>
      <c r="D80" s="221">
        <f>SUM(D81:D82)</f>
        <v>391</v>
      </c>
      <c r="E80" s="286">
        <f t="shared" si="7"/>
        <v>134.271099744246</v>
      </c>
    </row>
    <row r="81" s="212" customFormat="1" ht="18" customHeight="1" spans="1:5">
      <c r="A81" s="143">
        <v>2013301</v>
      </c>
      <c r="B81" s="143" t="s">
        <v>94</v>
      </c>
      <c r="C81" s="212">
        <v>302</v>
      </c>
      <c r="D81" s="221">
        <v>257</v>
      </c>
      <c r="E81" s="286">
        <f t="shared" si="7"/>
        <v>117.509727626459</v>
      </c>
    </row>
    <row r="82" s="212" customFormat="1" ht="18" customHeight="1" spans="1:5">
      <c r="A82" s="143">
        <v>2013399</v>
      </c>
      <c r="B82" s="143" t="s">
        <v>145</v>
      </c>
      <c r="C82" s="221">
        <v>223</v>
      </c>
      <c r="D82" s="221">
        <v>134</v>
      </c>
      <c r="E82" s="286">
        <f t="shared" si="7"/>
        <v>166.417910447761</v>
      </c>
    </row>
    <row r="83" s="212" customFormat="1" ht="18" customHeight="1" spans="1:5">
      <c r="A83" s="143">
        <v>20134</v>
      </c>
      <c r="B83" s="145" t="s">
        <v>146</v>
      </c>
      <c r="C83" s="221">
        <f>SUM(C84:C86)</f>
        <v>395</v>
      </c>
      <c r="D83" s="221">
        <f>SUM(D84:D86)</f>
        <v>408</v>
      </c>
      <c r="E83" s="286">
        <f t="shared" si="7"/>
        <v>96.8137254901961</v>
      </c>
    </row>
    <row r="84" s="212" customFormat="1" ht="18" customHeight="1" spans="1:5">
      <c r="A84" s="143">
        <v>2013401</v>
      </c>
      <c r="B84" s="143" t="s">
        <v>94</v>
      </c>
      <c r="C84" s="221">
        <v>384</v>
      </c>
      <c r="D84" s="221">
        <v>306</v>
      </c>
      <c r="E84" s="286">
        <f t="shared" si="7"/>
        <v>125.490196078431</v>
      </c>
    </row>
    <row r="85" s="212" customFormat="1" ht="18" customHeight="1" spans="1:5">
      <c r="A85" s="143">
        <v>2013404</v>
      </c>
      <c r="B85" s="143" t="s">
        <v>147</v>
      </c>
      <c r="C85" s="212">
        <v>0</v>
      </c>
      <c r="D85" s="221">
        <v>4</v>
      </c>
      <c r="E85" s="286">
        <f t="shared" si="7"/>
        <v>0</v>
      </c>
    </row>
    <row r="86" s="212" customFormat="1" ht="18" customHeight="1" spans="1:5">
      <c r="A86" s="143">
        <v>2013499</v>
      </c>
      <c r="B86" s="143" t="s">
        <v>148</v>
      </c>
      <c r="C86" s="221">
        <v>11</v>
      </c>
      <c r="D86" s="221">
        <v>98</v>
      </c>
      <c r="E86" s="286">
        <f t="shared" si="7"/>
        <v>11.2244897959184</v>
      </c>
    </row>
    <row r="87" s="212" customFormat="1" ht="18" customHeight="1" spans="1:5">
      <c r="A87" s="143">
        <v>20136</v>
      </c>
      <c r="B87" s="145" t="s">
        <v>149</v>
      </c>
      <c r="C87" s="221">
        <f>SUM(C88:C88)</f>
        <v>6</v>
      </c>
      <c r="D87" s="221">
        <f>SUM(D88:D88)</f>
        <v>12</v>
      </c>
      <c r="E87" s="286">
        <f t="shared" si="7"/>
        <v>50</v>
      </c>
    </row>
    <row r="88" s="212" customFormat="1" ht="18" customHeight="1" spans="1:5">
      <c r="A88" s="143">
        <v>2013602</v>
      </c>
      <c r="B88" s="143" t="s">
        <v>95</v>
      </c>
      <c r="C88" s="221">
        <v>6</v>
      </c>
      <c r="D88" s="221">
        <v>12</v>
      </c>
      <c r="E88" s="286">
        <f t="shared" si="7"/>
        <v>50</v>
      </c>
    </row>
    <row r="89" s="212" customFormat="1" ht="18" customHeight="1" spans="1:5">
      <c r="A89" s="143">
        <v>20137</v>
      </c>
      <c r="B89" s="145" t="s">
        <v>150</v>
      </c>
      <c r="C89" s="212">
        <f>SUM(C90:C92)</f>
        <v>1344</v>
      </c>
      <c r="D89" s="221">
        <f>SUM(D90:D92)</f>
        <v>876</v>
      </c>
      <c r="E89" s="286">
        <f t="shared" si="7"/>
        <v>153.424657534247</v>
      </c>
    </row>
    <row r="90" s="212" customFormat="1" ht="18" customHeight="1" spans="1:5">
      <c r="A90" s="143">
        <v>2013701</v>
      </c>
      <c r="B90" s="143" t="s">
        <v>94</v>
      </c>
      <c r="C90" s="221">
        <v>151</v>
      </c>
      <c r="D90" s="221">
        <v>129</v>
      </c>
      <c r="E90" s="286">
        <f t="shared" si="7"/>
        <v>117.054263565891</v>
      </c>
    </row>
    <row r="91" s="212" customFormat="1" ht="18" customHeight="1" spans="1:5">
      <c r="A91" s="143">
        <v>2013704</v>
      </c>
      <c r="B91" s="143" t="s">
        <v>151</v>
      </c>
      <c r="C91" s="221">
        <v>496</v>
      </c>
      <c r="D91" s="221">
        <v>0</v>
      </c>
      <c r="E91" s="286"/>
    </row>
    <row r="92" s="212" customFormat="1" ht="18" customHeight="1" spans="1:5">
      <c r="A92" s="143">
        <v>2013799</v>
      </c>
      <c r="B92" s="143" t="s">
        <v>152</v>
      </c>
      <c r="C92" s="221">
        <v>697</v>
      </c>
      <c r="D92" s="221">
        <v>747</v>
      </c>
      <c r="E92" s="286">
        <f t="shared" ref="E92:E97" si="8">C92/D92*100</f>
        <v>93.3065595716198</v>
      </c>
    </row>
    <row r="93" s="212" customFormat="1" ht="18" customHeight="1" spans="1:5">
      <c r="A93" s="143">
        <v>20138</v>
      </c>
      <c r="B93" s="145" t="s">
        <v>153</v>
      </c>
      <c r="C93" s="212">
        <f>SUM(C94:C99)</f>
        <v>1552</v>
      </c>
      <c r="D93" s="221">
        <f>SUM(D94:D99)</f>
        <v>1274</v>
      </c>
      <c r="E93" s="286">
        <f t="shared" si="8"/>
        <v>121.82103610675</v>
      </c>
    </row>
    <row r="94" s="212" customFormat="1" ht="18" customHeight="1" spans="1:5">
      <c r="A94" s="143">
        <v>2013801</v>
      </c>
      <c r="B94" s="143" t="s">
        <v>94</v>
      </c>
      <c r="C94" s="221">
        <v>1421</v>
      </c>
      <c r="D94" s="221">
        <v>1024</v>
      </c>
      <c r="E94" s="286">
        <f t="shared" si="8"/>
        <v>138.76953125</v>
      </c>
    </row>
    <row r="95" s="212" customFormat="1" ht="18" customHeight="1" spans="1:5">
      <c r="A95" s="143">
        <v>2013805</v>
      </c>
      <c r="B95" s="143" t="s">
        <v>154</v>
      </c>
      <c r="C95" s="221">
        <v>18</v>
      </c>
      <c r="D95" s="221">
        <v>164</v>
      </c>
      <c r="E95" s="286">
        <f t="shared" si="8"/>
        <v>10.9756097560976</v>
      </c>
    </row>
    <row r="96" s="212" customFormat="1" ht="18" customHeight="1" spans="1:5">
      <c r="A96" s="143">
        <v>2013810</v>
      </c>
      <c r="B96" s="143" t="s">
        <v>155</v>
      </c>
      <c r="C96" s="221">
        <v>7</v>
      </c>
      <c r="D96" s="221">
        <v>4</v>
      </c>
      <c r="E96" s="286">
        <f t="shared" si="8"/>
        <v>175</v>
      </c>
    </row>
    <row r="97" s="212" customFormat="1" ht="18" customHeight="1" spans="1:5">
      <c r="A97" s="143">
        <v>2013812</v>
      </c>
      <c r="B97" s="143" t="s">
        <v>156</v>
      </c>
      <c r="C97" s="212">
        <v>3</v>
      </c>
      <c r="D97" s="221">
        <v>1</v>
      </c>
      <c r="E97" s="286">
        <f t="shared" si="8"/>
        <v>300</v>
      </c>
    </row>
    <row r="98" s="212" customFormat="1" ht="18" customHeight="1" spans="1:5">
      <c r="A98" s="143">
        <v>2013816</v>
      </c>
      <c r="B98" s="143" t="s">
        <v>157</v>
      </c>
      <c r="C98" s="221">
        <v>17</v>
      </c>
      <c r="D98" s="221">
        <v>0</v>
      </c>
      <c r="E98" s="286"/>
    </row>
    <row r="99" s="212" customFormat="1" ht="18" customHeight="1" spans="1:5">
      <c r="A99" s="143">
        <v>2013899</v>
      </c>
      <c r="B99" s="143" t="s">
        <v>158</v>
      </c>
      <c r="C99" s="221">
        <v>86</v>
      </c>
      <c r="D99" s="221">
        <v>81</v>
      </c>
      <c r="E99" s="286">
        <f t="shared" ref="E99:E105" si="9">C99/D99*100</f>
        <v>106.172839506173</v>
      </c>
    </row>
    <row r="100" s="212" customFormat="1" ht="18" customHeight="1" spans="1:5">
      <c r="A100" s="143">
        <v>20199</v>
      </c>
      <c r="B100" s="145" t="s">
        <v>159</v>
      </c>
      <c r="C100" s="212">
        <f>SUM(C101:C101)</f>
        <v>992</v>
      </c>
      <c r="D100" s="221">
        <f>SUM(D101:D101)</f>
        <v>3663</v>
      </c>
      <c r="E100" s="286">
        <f t="shared" si="9"/>
        <v>27.0816270816271</v>
      </c>
    </row>
    <row r="101" s="212" customFormat="1" ht="18" customHeight="1" spans="1:5">
      <c r="A101" s="143">
        <v>2019999</v>
      </c>
      <c r="B101" s="143" t="s">
        <v>160</v>
      </c>
      <c r="C101" s="221">
        <v>992</v>
      </c>
      <c r="D101" s="221">
        <v>3663</v>
      </c>
      <c r="E101" s="286">
        <f t="shared" si="9"/>
        <v>27.0816270816271</v>
      </c>
    </row>
    <row r="102" s="212" customFormat="1" ht="18" customHeight="1" spans="1:5">
      <c r="A102" s="143">
        <v>203</v>
      </c>
      <c r="B102" s="145" t="s">
        <v>161</v>
      </c>
      <c r="C102" s="221">
        <f>SUM(C103,C106)</f>
        <v>93</v>
      </c>
      <c r="D102" s="221">
        <f>SUM(D103,D106)</f>
        <v>8</v>
      </c>
      <c r="E102" s="286">
        <f t="shared" si="9"/>
        <v>1162.5</v>
      </c>
    </row>
    <row r="103" s="212" customFormat="1" ht="18" customHeight="1" spans="1:5">
      <c r="A103" s="143">
        <v>20306</v>
      </c>
      <c r="B103" s="145" t="s">
        <v>162</v>
      </c>
      <c r="C103" s="221">
        <f>SUM(C104:C105)</f>
        <v>88</v>
      </c>
      <c r="D103" s="221">
        <f>SUM(D104:D105)</f>
        <v>8</v>
      </c>
      <c r="E103" s="286">
        <f t="shared" si="9"/>
        <v>1100</v>
      </c>
    </row>
    <row r="104" s="212" customFormat="1" ht="18" customHeight="1" spans="1:5">
      <c r="A104" s="143">
        <v>2030601</v>
      </c>
      <c r="B104" s="143" t="s">
        <v>163</v>
      </c>
      <c r="C104" s="212">
        <v>1</v>
      </c>
      <c r="D104" s="221">
        <v>2</v>
      </c>
      <c r="E104" s="286">
        <f t="shared" si="9"/>
        <v>50</v>
      </c>
    </row>
    <row r="105" s="212" customFormat="1" ht="18" customHeight="1" spans="1:5">
      <c r="A105" s="143">
        <v>2030603</v>
      </c>
      <c r="B105" s="143" t="s">
        <v>164</v>
      </c>
      <c r="C105" s="221">
        <v>87</v>
      </c>
      <c r="D105" s="221">
        <v>6</v>
      </c>
      <c r="E105" s="286">
        <f t="shared" si="9"/>
        <v>1450</v>
      </c>
    </row>
    <row r="106" s="212" customFormat="1" ht="18" customHeight="1" spans="1:5">
      <c r="A106" s="143">
        <v>20399</v>
      </c>
      <c r="B106" s="145" t="s">
        <v>165</v>
      </c>
      <c r="C106" s="221">
        <f>C107</f>
        <v>5</v>
      </c>
      <c r="D106" s="221">
        <f>D107</f>
        <v>0</v>
      </c>
      <c r="E106" s="286"/>
    </row>
    <row r="107" s="212" customFormat="1" ht="18" customHeight="1" spans="1:5">
      <c r="A107" s="143">
        <v>2039999</v>
      </c>
      <c r="B107" s="143" t="s">
        <v>166</v>
      </c>
      <c r="C107" s="212">
        <v>5</v>
      </c>
      <c r="D107" s="221">
        <v>0</v>
      </c>
      <c r="E107" s="286"/>
    </row>
    <row r="108" s="212" customFormat="1" ht="18" customHeight="1" spans="1:5">
      <c r="A108" s="143">
        <v>204</v>
      </c>
      <c r="B108" s="145" t="s">
        <v>167</v>
      </c>
      <c r="C108" s="221">
        <f>SUM(C109,C112,C118,C120,C124,C128,C134,C136,C140)</f>
        <v>10437</v>
      </c>
      <c r="D108" s="221">
        <f>SUM(D109,D112,D120,D124,D128,D134,D136,D140)</f>
        <v>7942</v>
      </c>
      <c r="E108" s="286">
        <f t="shared" ref="E108:E117" si="10">C108/D108*100</f>
        <v>131.415260639637</v>
      </c>
    </row>
    <row r="109" s="212" customFormat="1" ht="18" customHeight="1" spans="1:5">
      <c r="A109" s="143">
        <v>20401</v>
      </c>
      <c r="B109" s="145" t="s">
        <v>168</v>
      </c>
      <c r="C109" s="221">
        <f>SUM(C110:C111)</f>
        <v>314</v>
      </c>
      <c r="D109" s="221">
        <f>SUM(D110:D111)</f>
        <v>355</v>
      </c>
      <c r="E109" s="286">
        <f t="shared" si="10"/>
        <v>88.4507042253521</v>
      </c>
    </row>
    <row r="110" s="212" customFormat="1" ht="18" customHeight="1" spans="1:5">
      <c r="A110" s="143">
        <v>2040101</v>
      </c>
      <c r="B110" s="143" t="s">
        <v>169</v>
      </c>
      <c r="C110" s="221">
        <v>256</v>
      </c>
      <c r="D110" s="221">
        <v>40</v>
      </c>
      <c r="E110" s="286">
        <f t="shared" si="10"/>
        <v>640</v>
      </c>
    </row>
    <row r="111" s="212" customFormat="1" ht="18" customHeight="1" spans="1:5">
      <c r="A111" s="143">
        <v>2040199</v>
      </c>
      <c r="B111" s="143" t="s">
        <v>170</v>
      </c>
      <c r="C111" s="212">
        <v>58</v>
      </c>
      <c r="D111" s="221">
        <v>315</v>
      </c>
      <c r="E111" s="286">
        <f t="shared" si="10"/>
        <v>18.4126984126984</v>
      </c>
    </row>
    <row r="112" s="212" customFormat="1" ht="18" customHeight="1" spans="1:5">
      <c r="A112" s="143">
        <v>20402</v>
      </c>
      <c r="B112" s="145" t="s">
        <v>171</v>
      </c>
      <c r="C112" s="221">
        <f>SUM(C113:C117)</f>
        <v>8423</v>
      </c>
      <c r="D112" s="221">
        <f>SUM(D113:D117)</f>
        <v>6379</v>
      </c>
      <c r="E112" s="286">
        <f t="shared" si="10"/>
        <v>132.042639912212</v>
      </c>
    </row>
    <row r="113" s="212" customFormat="1" ht="18" customHeight="1" spans="1:5">
      <c r="A113" s="143">
        <v>2040201</v>
      </c>
      <c r="B113" s="143" t="s">
        <v>94</v>
      </c>
      <c r="C113" s="221">
        <v>5784</v>
      </c>
      <c r="D113" s="221">
        <v>3376</v>
      </c>
      <c r="E113" s="286">
        <f t="shared" si="10"/>
        <v>171.327014218009</v>
      </c>
    </row>
    <row r="114" s="212" customFormat="1" ht="18" customHeight="1" spans="1:5">
      <c r="A114" s="143">
        <v>2040202</v>
      </c>
      <c r="B114" s="143" t="s">
        <v>95</v>
      </c>
      <c r="C114" s="212">
        <v>501</v>
      </c>
      <c r="D114" s="221">
        <v>90</v>
      </c>
      <c r="E114" s="286">
        <f t="shared" si="10"/>
        <v>556.666666666667</v>
      </c>
    </row>
    <row r="115" s="212" customFormat="1" ht="18" customHeight="1" spans="1:5">
      <c r="A115" s="143">
        <v>2040219</v>
      </c>
      <c r="B115" s="143" t="s">
        <v>172</v>
      </c>
      <c r="C115" s="221">
        <v>2</v>
      </c>
      <c r="D115" s="221">
        <v>28</v>
      </c>
      <c r="E115" s="286">
        <f t="shared" si="10"/>
        <v>7.14285714285714</v>
      </c>
    </row>
    <row r="116" s="212" customFormat="1" ht="18" customHeight="1" spans="1:5">
      <c r="A116" s="143">
        <v>2040220</v>
      </c>
      <c r="B116" s="143" t="s">
        <v>173</v>
      </c>
      <c r="C116" s="221">
        <v>175</v>
      </c>
      <c r="D116" s="221">
        <v>42</v>
      </c>
      <c r="E116" s="286">
        <f t="shared" si="10"/>
        <v>416.666666666667</v>
      </c>
    </row>
    <row r="117" s="212" customFormat="1" ht="18" customHeight="1" spans="1:5">
      <c r="A117" s="143">
        <v>2040299</v>
      </c>
      <c r="B117" s="143" t="s">
        <v>174</v>
      </c>
      <c r="C117" s="221">
        <v>1961</v>
      </c>
      <c r="D117" s="221">
        <v>2843</v>
      </c>
      <c r="E117" s="286">
        <f t="shared" si="10"/>
        <v>68.976433345058</v>
      </c>
    </row>
    <row r="118" s="212" customFormat="1" ht="18" customHeight="1" spans="1:5">
      <c r="A118" s="143">
        <v>20403</v>
      </c>
      <c r="B118" s="145" t="s">
        <v>175</v>
      </c>
      <c r="C118" s="212">
        <f>SUM(C119:C119)</f>
        <v>10</v>
      </c>
      <c r="D118" s="221">
        <v>0</v>
      </c>
      <c r="E118" s="286"/>
    </row>
    <row r="119" s="212" customFormat="1" ht="18" customHeight="1" spans="1:5">
      <c r="A119" s="143">
        <v>2030399</v>
      </c>
      <c r="B119" s="143" t="s">
        <v>176</v>
      </c>
      <c r="C119" s="221">
        <v>10</v>
      </c>
      <c r="D119" s="221">
        <v>0</v>
      </c>
      <c r="E119" s="286"/>
    </row>
    <row r="120" s="212" customFormat="1" ht="18" customHeight="1" spans="1:5">
      <c r="A120" s="143">
        <v>20404</v>
      </c>
      <c r="B120" s="145" t="s">
        <v>177</v>
      </c>
      <c r="C120" s="221">
        <f>SUM(C121:C123)</f>
        <v>149</v>
      </c>
      <c r="D120" s="221">
        <f>SUM(D121:D123)</f>
        <v>45</v>
      </c>
      <c r="E120" s="286">
        <f t="shared" ref="E120:E124" si="11">C120/D120*100</f>
        <v>331.111111111111</v>
      </c>
    </row>
    <row r="121" s="212" customFormat="1" ht="18" customHeight="1" spans="1:5">
      <c r="A121" s="143">
        <v>2040401</v>
      </c>
      <c r="B121" s="143" t="s">
        <v>94</v>
      </c>
      <c r="C121" s="212">
        <v>130</v>
      </c>
      <c r="D121" s="221">
        <v>0</v>
      </c>
      <c r="E121" s="286"/>
    </row>
    <row r="122" s="212" customFormat="1" ht="18" customHeight="1" spans="1:5">
      <c r="A122" s="143">
        <v>2040402</v>
      </c>
      <c r="B122" s="143" t="s">
        <v>95</v>
      </c>
      <c r="C122" s="221">
        <v>16</v>
      </c>
      <c r="D122" s="221">
        <v>0</v>
      </c>
      <c r="E122" s="286"/>
    </row>
    <row r="123" s="212" customFormat="1" ht="18" customHeight="1" spans="1:5">
      <c r="A123" s="143">
        <v>2040499</v>
      </c>
      <c r="B123" s="143" t="s">
        <v>178</v>
      </c>
      <c r="C123" s="221">
        <v>3</v>
      </c>
      <c r="D123" s="221">
        <v>45</v>
      </c>
      <c r="E123" s="286">
        <f t="shared" si="11"/>
        <v>6.66666666666667</v>
      </c>
    </row>
    <row r="124" s="212" customFormat="1" ht="18" customHeight="1" spans="1:5">
      <c r="A124" s="143">
        <v>20405</v>
      </c>
      <c r="B124" s="145" t="s">
        <v>179</v>
      </c>
      <c r="C124" s="221">
        <f>SUM(C125:C127)</f>
        <v>312</v>
      </c>
      <c r="D124" s="221">
        <f>SUM(D125:D127)</f>
        <v>82</v>
      </c>
      <c r="E124" s="286">
        <f t="shared" si="11"/>
        <v>380.487804878049</v>
      </c>
    </row>
    <row r="125" s="212" customFormat="1" ht="18" customHeight="1" spans="1:5">
      <c r="A125" s="143">
        <v>2040501</v>
      </c>
      <c r="B125" s="143" t="s">
        <v>94</v>
      </c>
      <c r="C125" s="212">
        <v>280</v>
      </c>
      <c r="D125" s="221">
        <v>0</v>
      </c>
      <c r="E125" s="286"/>
    </row>
    <row r="126" s="212" customFormat="1" ht="18" customHeight="1" spans="1:5">
      <c r="A126" s="143">
        <v>2040502</v>
      </c>
      <c r="B126" s="143" t="s">
        <v>95</v>
      </c>
      <c r="C126" s="221">
        <v>32</v>
      </c>
      <c r="D126" s="221">
        <v>0</v>
      </c>
      <c r="E126" s="286"/>
    </row>
    <row r="127" s="212" customFormat="1" ht="18" customHeight="1" spans="1:5">
      <c r="A127" s="143">
        <v>2040599</v>
      </c>
      <c r="B127" s="143" t="s">
        <v>180</v>
      </c>
      <c r="C127" s="221">
        <v>0</v>
      </c>
      <c r="D127" s="221">
        <v>82</v>
      </c>
      <c r="E127" s="286">
        <f t="shared" ref="E127:E130" si="12">C127/D127*100</f>
        <v>0</v>
      </c>
    </row>
    <row r="128" s="212" customFormat="1" ht="18" customHeight="1" spans="1:5">
      <c r="A128" s="143">
        <v>20406</v>
      </c>
      <c r="B128" s="145" t="s">
        <v>181</v>
      </c>
      <c r="C128" s="212">
        <f>SUM(C129:C133)</f>
        <v>1017</v>
      </c>
      <c r="D128" s="221">
        <f>SUM(D129:D133)</f>
        <v>815</v>
      </c>
      <c r="E128" s="286">
        <f t="shared" si="12"/>
        <v>124.78527607362</v>
      </c>
    </row>
    <row r="129" s="212" customFormat="1" ht="18" customHeight="1" spans="1:5">
      <c r="A129" s="143">
        <v>2040601</v>
      </c>
      <c r="B129" s="143" t="s">
        <v>94</v>
      </c>
      <c r="C129" s="221">
        <v>803</v>
      </c>
      <c r="D129" s="221">
        <v>564</v>
      </c>
      <c r="E129" s="286">
        <f t="shared" si="12"/>
        <v>142.375886524823</v>
      </c>
    </row>
    <row r="130" s="212" customFormat="1" ht="18" customHeight="1" spans="1:5">
      <c r="A130" s="143">
        <v>2040602</v>
      </c>
      <c r="B130" s="143" t="s">
        <v>95</v>
      </c>
      <c r="C130" s="221">
        <v>19</v>
      </c>
      <c r="D130" s="221">
        <v>55</v>
      </c>
      <c r="E130" s="286">
        <f t="shared" si="12"/>
        <v>34.5454545454545</v>
      </c>
    </row>
    <row r="131" s="212" customFormat="1" ht="18" customHeight="1" spans="1:5">
      <c r="A131" s="143">
        <v>2040604</v>
      </c>
      <c r="B131" s="143" t="s">
        <v>182</v>
      </c>
      <c r="C131" s="221">
        <v>42</v>
      </c>
      <c r="D131" s="221">
        <v>0</v>
      </c>
      <c r="E131" s="286"/>
    </row>
    <row r="132" s="212" customFormat="1" ht="18" customHeight="1" spans="1:5">
      <c r="A132" s="143">
        <v>2040607</v>
      </c>
      <c r="B132" s="143" t="s">
        <v>183</v>
      </c>
      <c r="C132" s="212">
        <v>0</v>
      </c>
      <c r="D132" s="221">
        <v>54</v>
      </c>
      <c r="E132" s="286">
        <f t="shared" ref="E132:E150" si="13">C132/D132*100</f>
        <v>0</v>
      </c>
    </row>
    <row r="133" s="212" customFormat="1" ht="18" customHeight="1" spans="1:5">
      <c r="A133" s="143">
        <v>2040699</v>
      </c>
      <c r="B133" s="143" t="s">
        <v>184</v>
      </c>
      <c r="C133" s="221">
        <v>153</v>
      </c>
      <c r="D133" s="221">
        <v>142</v>
      </c>
      <c r="E133" s="286">
        <f t="shared" si="13"/>
        <v>107.746478873239</v>
      </c>
    </row>
    <row r="134" s="212" customFormat="1" ht="18" customHeight="1" spans="1:5">
      <c r="A134" s="143">
        <v>20407</v>
      </c>
      <c r="B134" s="145" t="s">
        <v>185</v>
      </c>
      <c r="C134" s="221">
        <f>SUM(C135:C135)</f>
        <v>31</v>
      </c>
      <c r="D134" s="221">
        <f>SUM(D135:D135)</f>
        <v>121</v>
      </c>
      <c r="E134" s="286">
        <f t="shared" si="13"/>
        <v>25.6198347107438</v>
      </c>
    </row>
    <row r="135" s="212" customFormat="1" ht="18" customHeight="1" spans="1:5">
      <c r="A135" s="143">
        <v>2040704</v>
      </c>
      <c r="B135" s="143" t="s">
        <v>186</v>
      </c>
      <c r="C135" s="212">
        <v>31</v>
      </c>
      <c r="D135" s="221">
        <v>121</v>
      </c>
      <c r="E135" s="286">
        <f t="shared" si="13"/>
        <v>25.6198347107438</v>
      </c>
    </row>
    <row r="136" s="212" customFormat="1" ht="18" customHeight="1" spans="1:5">
      <c r="A136" s="143">
        <v>20408</v>
      </c>
      <c r="B136" s="145" t="s">
        <v>187</v>
      </c>
      <c r="C136" s="221">
        <f>SUM(C137:C139)</f>
        <v>123</v>
      </c>
      <c r="D136" s="221">
        <f>SUM(D137:D139)</f>
        <v>81</v>
      </c>
      <c r="E136" s="286">
        <f t="shared" si="13"/>
        <v>151.851851851852</v>
      </c>
    </row>
    <row r="137" s="212" customFormat="1" ht="18" customHeight="1" spans="1:5">
      <c r="A137" s="143">
        <v>2040801</v>
      </c>
      <c r="B137" s="143" t="s">
        <v>94</v>
      </c>
      <c r="C137" s="221">
        <v>0</v>
      </c>
      <c r="D137" s="221">
        <v>17</v>
      </c>
      <c r="E137" s="286">
        <f t="shared" si="13"/>
        <v>0</v>
      </c>
    </row>
    <row r="138" s="212" customFormat="1" ht="18" customHeight="1" spans="1:5">
      <c r="A138" s="143">
        <v>2040805</v>
      </c>
      <c r="B138" s="143" t="s">
        <v>188</v>
      </c>
      <c r="C138" s="221">
        <v>98</v>
      </c>
      <c r="D138" s="221">
        <v>27</v>
      </c>
      <c r="E138" s="286">
        <f t="shared" si="13"/>
        <v>362.962962962963</v>
      </c>
    </row>
    <row r="139" s="212" customFormat="1" ht="18" customHeight="1" spans="1:5">
      <c r="A139" s="143">
        <v>2040899</v>
      </c>
      <c r="B139" s="143" t="s">
        <v>189</v>
      </c>
      <c r="C139" s="212">
        <v>25</v>
      </c>
      <c r="D139" s="221">
        <v>37</v>
      </c>
      <c r="E139" s="286">
        <f t="shared" si="13"/>
        <v>67.5675675675676</v>
      </c>
    </row>
    <row r="140" s="212" customFormat="1" ht="18" customHeight="1" spans="1:5">
      <c r="A140" s="143">
        <v>20499</v>
      </c>
      <c r="B140" s="145" t="s">
        <v>190</v>
      </c>
      <c r="C140" s="221">
        <f>SUM(C141:C141)</f>
        <v>58</v>
      </c>
      <c r="D140" s="221">
        <f>SUM(D141:D141)</f>
        <v>64</v>
      </c>
      <c r="E140" s="286">
        <f t="shared" si="13"/>
        <v>90.625</v>
      </c>
    </row>
    <row r="141" s="212" customFormat="1" ht="18" customHeight="1" spans="1:5">
      <c r="A141" s="143">
        <v>2049999</v>
      </c>
      <c r="B141" s="143" t="s">
        <v>191</v>
      </c>
      <c r="C141" s="221">
        <v>58</v>
      </c>
      <c r="D141" s="221">
        <v>64</v>
      </c>
      <c r="E141" s="286">
        <f t="shared" si="13"/>
        <v>90.625</v>
      </c>
    </row>
    <row r="142" s="212" customFormat="1" ht="18" customHeight="1" spans="1:5">
      <c r="A142" s="143">
        <v>205</v>
      </c>
      <c r="B142" s="145" t="s">
        <v>192</v>
      </c>
      <c r="C142" s="212">
        <f>SUM(C143,C146,C153,C156,C158,C160,C164,C166)</f>
        <v>57649</v>
      </c>
      <c r="D142" s="221">
        <f>SUM(D143,D146,D153,D156,D158,D160,D164,D166)</f>
        <v>57437</v>
      </c>
      <c r="E142" s="286">
        <f t="shared" si="13"/>
        <v>100.369100057454</v>
      </c>
    </row>
    <row r="143" s="212" customFormat="1" ht="18" customHeight="1" spans="1:5">
      <c r="A143" s="143">
        <v>20501</v>
      </c>
      <c r="B143" s="145" t="s">
        <v>193</v>
      </c>
      <c r="C143" s="221">
        <f>SUM(C144:C145)</f>
        <v>750</v>
      </c>
      <c r="D143" s="221">
        <f>SUM(D144:D145)</f>
        <v>1141</v>
      </c>
      <c r="E143" s="286">
        <f t="shared" si="13"/>
        <v>65.7318141980719</v>
      </c>
    </row>
    <row r="144" s="212" customFormat="1" ht="18" customHeight="1" spans="1:5">
      <c r="A144" s="143">
        <v>2050101</v>
      </c>
      <c r="B144" s="143" t="s">
        <v>94</v>
      </c>
      <c r="C144" s="221">
        <v>747</v>
      </c>
      <c r="D144" s="221">
        <v>1105</v>
      </c>
      <c r="E144" s="286">
        <f t="shared" si="13"/>
        <v>67.6018099547511</v>
      </c>
    </row>
    <row r="145" s="212" customFormat="1" ht="18" customHeight="1" spans="1:5">
      <c r="A145" s="143">
        <v>2050199</v>
      </c>
      <c r="B145" s="143" t="s">
        <v>194</v>
      </c>
      <c r="C145" s="221">
        <v>3</v>
      </c>
      <c r="D145" s="221">
        <v>36</v>
      </c>
      <c r="E145" s="286">
        <f t="shared" si="13"/>
        <v>8.33333333333333</v>
      </c>
    </row>
    <row r="146" s="212" customFormat="1" ht="18" customHeight="1" spans="1:5">
      <c r="A146" s="143">
        <v>20502</v>
      </c>
      <c r="B146" s="145" t="s">
        <v>195</v>
      </c>
      <c r="C146" s="212">
        <f>SUM(C147:C152)</f>
        <v>53747</v>
      </c>
      <c r="D146" s="221">
        <f>SUM(D147:D152)</f>
        <v>53106</v>
      </c>
      <c r="E146" s="286">
        <f t="shared" si="13"/>
        <v>101.207019922419</v>
      </c>
    </row>
    <row r="147" s="212" customFormat="1" ht="18" customHeight="1" spans="1:5">
      <c r="A147" s="143">
        <v>2050201</v>
      </c>
      <c r="B147" s="143" t="s">
        <v>196</v>
      </c>
      <c r="C147" s="221">
        <v>1319</v>
      </c>
      <c r="D147" s="221">
        <v>1186</v>
      </c>
      <c r="E147" s="286">
        <f t="shared" si="13"/>
        <v>111.214165261383</v>
      </c>
    </row>
    <row r="148" s="212" customFormat="1" ht="18" customHeight="1" spans="1:5">
      <c r="A148" s="143">
        <v>2050202</v>
      </c>
      <c r="B148" s="143" t="s">
        <v>197</v>
      </c>
      <c r="C148" s="221">
        <v>13528</v>
      </c>
      <c r="D148" s="221">
        <v>9447</v>
      </c>
      <c r="E148" s="286">
        <f t="shared" si="13"/>
        <v>143.198899121414</v>
      </c>
    </row>
    <row r="149" s="212" customFormat="1" ht="18" customHeight="1" spans="1:5">
      <c r="A149" s="143">
        <v>2050203</v>
      </c>
      <c r="B149" s="143" t="s">
        <v>198</v>
      </c>
      <c r="C149" s="212">
        <v>13128</v>
      </c>
      <c r="D149" s="221">
        <v>7024</v>
      </c>
      <c r="E149" s="286">
        <f t="shared" si="13"/>
        <v>186.902050113895</v>
      </c>
    </row>
    <row r="150" s="212" customFormat="1" ht="18" customHeight="1" spans="1:5">
      <c r="A150" s="143">
        <v>2050204</v>
      </c>
      <c r="B150" s="143" t="s">
        <v>199</v>
      </c>
      <c r="C150" s="221">
        <v>3409</v>
      </c>
      <c r="D150" s="221">
        <v>3021</v>
      </c>
      <c r="E150" s="286">
        <f t="shared" si="13"/>
        <v>112.843429328037</v>
      </c>
    </row>
    <row r="151" s="212" customFormat="1" ht="18" customHeight="1" spans="1:5">
      <c r="A151" s="143">
        <v>2050205</v>
      </c>
      <c r="B151" s="143" t="s">
        <v>200</v>
      </c>
      <c r="C151" s="221">
        <v>43</v>
      </c>
      <c r="D151" s="221">
        <v>0</v>
      </c>
      <c r="E151" s="286"/>
    </row>
    <row r="152" s="212" customFormat="1" ht="18" customHeight="1" spans="1:5">
      <c r="A152" s="143">
        <v>2050299</v>
      </c>
      <c r="B152" s="143" t="s">
        <v>201</v>
      </c>
      <c r="C152" s="221">
        <v>22320</v>
      </c>
      <c r="D152" s="221">
        <v>32428</v>
      </c>
      <c r="E152" s="286">
        <f t="shared" ref="E152:E169" si="14">C152/D152*100</f>
        <v>68.8294066855804</v>
      </c>
    </row>
    <row r="153" s="212" customFormat="1" ht="18" customHeight="1" spans="1:5">
      <c r="A153" s="143">
        <v>20503</v>
      </c>
      <c r="B153" s="145" t="s">
        <v>202</v>
      </c>
      <c r="C153" s="212">
        <f>SUM(C154:C155)</f>
        <v>1256</v>
      </c>
      <c r="D153" s="221">
        <f>SUM(D154:D155)</f>
        <v>806</v>
      </c>
      <c r="E153" s="286">
        <f t="shared" si="14"/>
        <v>155.831265508685</v>
      </c>
    </row>
    <row r="154" s="212" customFormat="1" ht="18" customHeight="1" spans="1:5">
      <c r="A154" s="143">
        <v>2050302</v>
      </c>
      <c r="B154" s="143" t="s">
        <v>203</v>
      </c>
      <c r="C154" s="221">
        <v>1236</v>
      </c>
      <c r="D154" s="221">
        <v>794</v>
      </c>
      <c r="E154" s="286">
        <f t="shared" si="14"/>
        <v>155.667506297229</v>
      </c>
    </row>
    <row r="155" s="212" customFormat="1" ht="18" customHeight="1" spans="1:5">
      <c r="A155" s="143">
        <v>2050399</v>
      </c>
      <c r="B155" s="143" t="s">
        <v>204</v>
      </c>
      <c r="C155" s="221">
        <v>20</v>
      </c>
      <c r="D155" s="221">
        <v>12</v>
      </c>
      <c r="E155" s="286">
        <f t="shared" si="14"/>
        <v>166.666666666667</v>
      </c>
    </row>
    <row r="156" s="212" customFormat="1" ht="18" customHeight="1" spans="1:5">
      <c r="A156" s="143">
        <v>20504</v>
      </c>
      <c r="B156" s="145" t="s">
        <v>205</v>
      </c>
      <c r="C156" s="212">
        <f>SUM(C157:C157)</f>
        <v>0</v>
      </c>
      <c r="D156" s="221">
        <f>SUM(D157:D157)</f>
        <v>12</v>
      </c>
      <c r="E156" s="286">
        <f t="shared" si="14"/>
        <v>0</v>
      </c>
    </row>
    <row r="157" s="212" customFormat="1" ht="18" customHeight="1" spans="1:5">
      <c r="A157" s="143">
        <v>2050403</v>
      </c>
      <c r="B157" s="143" t="s">
        <v>206</v>
      </c>
      <c r="C157" s="221">
        <v>0</v>
      </c>
      <c r="D157" s="221">
        <v>12</v>
      </c>
      <c r="E157" s="286">
        <f t="shared" si="14"/>
        <v>0</v>
      </c>
    </row>
    <row r="158" s="252" customFormat="1" ht="17.1" customHeight="1" spans="1:7">
      <c r="A158" s="143">
        <v>20507</v>
      </c>
      <c r="B158" s="145" t="s">
        <v>207</v>
      </c>
      <c r="C158" s="221">
        <f>SUM(C159:C159)</f>
        <v>116</v>
      </c>
      <c r="D158" s="221">
        <f>SUM(D159:D159)</f>
        <v>54</v>
      </c>
      <c r="E158" s="286">
        <f t="shared" si="14"/>
        <v>214.814814814815</v>
      </c>
      <c r="F158" s="287"/>
      <c r="G158" s="288"/>
    </row>
    <row r="159" s="212" customFormat="1" ht="18" customHeight="1" spans="1:5">
      <c r="A159" s="143">
        <v>2050701</v>
      </c>
      <c r="B159" s="143" t="s">
        <v>208</v>
      </c>
      <c r="C159" s="221">
        <v>116</v>
      </c>
      <c r="D159" s="221">
        <v>54</v>
      </c>
      <c r="E159" s="286">
        <f t="shared" si="14"/>
        <v>214.814814814815</v>
      </c>
    </row>
    <row r="160" s="212" customFormat="1" ht="18" customHeight="1" spans="1:5">
      <c r="A160" s="143">
        <v>20508</v>
      </c>
      <c r="B160" s="145" t="s">
        <v>209</v>
      </c>
      <c r="C160" s="212">
        <f>SUM(C161:C163)</f>
        <v>496</v>
      </c>
      <c r="D160" s="221">
        <f>SUM(D161:D163)</f>
        <v>1301</v>
      </c>
      <c r="E160" s="286">
        <f t="shared" si="14"/>
        <v>38.1245196003075</v>
      </c>
    </row>
    <row r="161" s="212" customFormat="1" ht="18" customHeight="1" spans="1:5">
      <c r="A161" s="143">
        <v>2050801</v>
      </c>
      <c r="B161" s="143" t="s">
        <v>210</v>
      </c>
      <c r="C161" s="221">
        <v>158</v>
      </c>
      <c r="D161" s="221">
        <v>275</v>
      </c>
      <c r="E161" s="286">
        <f t="shared" si="14"/>
        <v>57.4545454545455</v>
      </c>
    </row>
    <row r="162" s="212" customFormat="1" ht="18" customHeight="1" spans="1:5">
      <c r="A162" s="143">
        <v>2050802</v>
      </c>
      <c r="B162" s="143" t="s">
        <v>211</v>
      </c>
      <c r="C162" s="221">
        <v>299</v>
      </c>
      <c r="D162" s="221">
        <v>306</v>
      </c>
      <c r="E162" s="286">
        <f t="shared" si="14"/>
        <v>97.7124183006536</v>
      </c>
    </row>
    <row r="163" s="212" customFormat="1" ht="18" customHeight="1" spans="1:5">
      <c r="A163" s="143">
        <v>2050899</v>
      </c>
      <c r="B163" s="143" t="s">
        <v>212</v>
      </c>
      <c r="C163" s="212">
        <v>39</v>
      </c>
      <c r="D163" s="221">
        <v>720</v>
      </c>
      <c r="E163" s="286">
        <f t="shared" si="14"/>
        <v>5.41666666666667</v>
      </c>
    </row>
    <row r="164" s="212" customFormat="1" ht="18" customHeight="1" spans="1:5">
      <c r="A164" s="143">
        <v>20509</v>
      </c>
      <c r="B164" s="145" t="s">
        <v>213</v>
      </c>
      <c r="C164" s="221">
        <f>SUM(C165:C165)</f>
        <v>297</v>
      </c>
      <c r="D164" s="221">
        <f>SUM(D165:D165)</f>
        <v>418</v>
      </c>
      <c r="E164" s="286">
        <f t="shared" si="14"/>
        <v>71.0526315789474</v>
      </c>
    </row>
    <row r="165" s="212" customFormat="1" ht="18" customHeight="1" spans="1:5">
      <c r="A165" s="143">
        <v>2050999</v>
      </c>
      <c r="B165" s="143" t="s">
        <v>214</v>
      </c>
      <c r="C165" s="221">
        <v>297</v>
      </c>
      <c r="D165" s="221">
        <v>418</v>
      </c>
      <c r="E165" s="286">
        <f t="shared" si="14"/>
        <v>71.0526315789474</v>
      </c>
    </row>
    <row r="166" s="212" customFormat="1" ht="18" customHeight="1" spans="1:5">
      <c r="A166" s="143">
        <v>20599</v>
      </c>
      <c r="B166" s="145" t="s">
        <v>215</v>
      </c>
      <c r="C166" s="221">
        <f>C167</f>
        <v>987</v>
      </c>
      <c r="D166" s="221">
        <f>D167</f>
        <v>599</v>
      </c>
      <c r="E166" s="286">
        <f t="shared" si="14"/>
        <v>164.774624373957</v>
      </c>
    </row>
    <row r="167" s="212" customFormat="1" ht="17" customHeight="1" spans="1:5">
      <c r="A167" s="143">
        <v>2059999</v>
      </c>
      <c r="B167" s="143" t="s">
        <v>216</v>
      </c>
      <c r="C167" s="212">
        <v>987</v>
      </c>
      <c r="D167" s="221">
        <v>599</v>
      </c>
      <c r="E167" s="286">
        <f t="shared" si="14"/>
        <v>164.774624373957</v>
      </c>
    </row>
    <row r="168" s="212" customFormat="1" ht="18" customHeight="1" spans="1:5">
      <c r="A168" s="143">
        <v>206</v>
      </c>
      <c r="B168" s="145" t="s">
        <v>217</v>
      </c>
      <c r="C168" s="221">
        <f>SUM(C169,C173,C176,C179,C181,C185,C187)</f>
        <v>6019</v>
      </c>
      <c r="D168" s="221">
        <f>SUM(D169,D176,D179,,D181,,D185,D187)</f>
        <v>5778</v>
      </c>
      <c r="E168" s="286">
        <f t="shared" si="14"/>
        <v>104.17099342333</v>
      </c>
    </row>
    <row r="169" s="212" customFormat="1" ht="18" customHeight="1" spans="1:5">
      <c r="A169" s="143">
        <v>20601</v>
      </c>
      <c r="B169" s="145" t="s">
        <v>218</v>
      </c>
      <c r="C169" s="221">
        <f>SUM(C170:C172)</f>
        <v>702</v>
      </c>
      <c r="D169" s="221">
        <f>SUM(D170:D172)</f>
        <v>2000</v>
      </c>
      <c r="E169" s="286">
        <f t="shared" si="14"/>
        <v>35.1</v>
      </c>
    </row>
    <row r="170" s="212" customFormat="1" ht="18" customHeight="1" spans="1:5">
      <c r="A170" s="143">
        <v>2060101</v>
      </c>
      <c r="B170" s="143" t="s">
        <v>94</v>
      </c>
      <c r="C170" s="212">
        <v>65</v>
      </c>
      <c r="D170" s="221">
        <v>0</v>
      </c>
      <c r="E170" s="286"/>
    </row>
    <row r="171" s="212" customFormat="1" ht="18" customHeight="1" spans="1:5">
      <c r="A171" s="143">
        <v>2060102</v>
      </c>
      <c r="B171" s="143" t="s">
        <v>95</v>
      </c>
      <c r="C171" s="221">
        <v>20</v>
      </c>
      <c r="D171" s="221">
        <v>0</v>
      </c>
      <c r="E171" s="286"/>
    </row>
    <row r="172" s="212" customFormat="1" ht="18" customHeight="1" spans="1:5">
      <c r="A172" s="143">
        <v>2060199</v>
      </c>
      <c r="B172" s="143" t="s">
        <v>219</v>
      </c>
      <c r="C172" s="221">
        <v>617</v>
      </c>
      <c r="D172" s="221">
        <v>2000</v>
      </c>
      <c r="E172" s="286">
        <f t="shared" ref="E172:E184" si="15">C172/D172*100</f>
        <v>30.85</v>
      </c>
    </row>
    <row r="173" s="212" customFormat="1" ht="18" customHeight="1" spans="1:5">
      <c r="A173" s="143">
        <v>20602</v>
      </c>
      <c r="B173" s="145" t="s">
        <v>220</v>
      </c>
      <c r="C173" s="221">
        <f>SUM(C174:C175)</f>
        <v>1370</v>
      </c>
      <c r="D173" s="221">
        <v>0</v>
      </c>
      <c r="E173" s="286"/>
    </row>
    <row r="174" s="212" customFormat="1" ht="18" customHeight="1" spans="1:5">
      <c r="A174" s="143">
        <v>2060208</v>
      </c>
      <c r="B174" s="143" t="s">
        <v>221</v>
      </c>
      <c r="C174" s="212">
        <v>100</v>
      </c>
      <c r="D174" s="221">
        <v>0</v>
      </c>
      <c r="E174" s="286"/>
    </row>
    <row r="175" s="212" customFormat="1" ht="18" customHeight="1" spans="1:5">
      <c r="A175" s="143">
        <v>2060299</v>
      </c>
      <c r="B175" s="143" t="s">
        <v>222</v>
      </c>
      <c r="C175" s="221">
        <v>1270</v>
      </c>
      <c r="D175" s="221">
        <v>0</v>
      </c>
      <c r="E175" s="286"/>
    </row>
    <row r="176" s="212" customFormat="1" ht="18" customHeight="1" spans="1:5">
      <c r="A176" s="143">
        <v>20604</v>
      </c>
      <c r="B176" s="145" t="s">
        <v>223</v>
      </c>
      <c r="C176" s="221">
        <f>SUM(C177:C178)</f>
        <v>520</v>
      </c>
      <c r="D176" s="221">
        <f>SUM(D177:D178)</f>
        <v>50</v>
      </c>
      <c r="E176" s="286">
        <f t="shared" si="15"/>
        <v>1040</v>
      </c>
    </row>
    <row r="177" s="212" customFormat="1" ht="18" customHeight="1" spans="1:5">
      <c r="A177" s="143">
        <v>2060404</v>
      </c>
      <c r="B177" s="143" t="s">
        <v>224</v>
      </c>
      <c r="C177" s="212">
        <v>520</v>
      </c>
      <c r="D177" s="221">
        <v>20</v>
      </c>
      <c r="E177" s="286">
        <f t="shared" si="15"/>
        <v>2600</v>
      </c>
    </row>
    <row r="178" s="212" customFormat="1" ht="18" customHeight="1" spans="1:5">
      <c r="A178" s="143">
        <v>2060499</v>
      </c>
      <c r="B178" s="143" t="s">
        <v>225</v>
      </c>
      <c r="C178" s="221">
        <v>0</v>
      </c>
      <c r="D178" s="221">
        <v>30</v>
      </c>
      <c r="E178" s="286">
        <f t="shared" si="15"/>
        <v>0</v>
      </c>
    </row>
    <row r="179" s="212" customFormat="1" ht="18" customHeight="1" spans="1:5">
      <c r="A179" s="143">
        <v>20605</v>
      </c>
      <c r="B179" s="145" t="s">
        <v>226</v>
      </c>
      <c r="C179" s="221">
        <f>SUM(C180:C180)</f>
        <v>69</v>
      </c>
      <c r="D179" s="221">
        <f>SUM(D180:D180)</f>
        <v>384</v>
      </c>
      <c r="E179" s="286">
        <f t="shared" si="15"/>
        <v>17.96875</v>
      </c>
    </row>
    <row r="180" s="212" customFormat="1" ht="18" customHeight="1" spans="1:5">
      <c r="A180" s="143">
        <v>2060599</v>
      </c>
      <c r="B180" s="143" t="s">
        <v>227</v>
      </c>
      <c r="C180" s="221">
        <v>69</v>
      </c>
      <c r="D180" s="221">
        <v>384</v>
      </c>
      <c r="E180" s="286">
        <f t="shared" si="15"/>
        <v>17.96875</v>
      </c>
    </row>
    <row r="181" s="212" customFormat="1" ht="18" customHeight="1" spans="1:5">
      <c r="A181" s="143">
        <v>20607</v>
      </c>
      <c r="B181" s="145" t="s">
        <v>228</v>
      </c>
      <c r="C181" s="212">
        <f>SUM(C182:C184)</f>
        <v>313</v>
      </c>
      <c r="D181" s="221">
        <f>SUM(D182:D184)</f>
        <v>69</v>
      </c>
      <c r="E181" s="286">
        <f t="shared" si="15"/>
        <v>453.623188405797</v>
      </c>
    </row>
    <row r="182" s="212" customFormat="1" ht="18" customHeight="1" spans="1:5">
      <c r="A182" s="143">
        <v>2060701</v>
      </c>
      <c r="B182" s="143" t="s">
        <v>229</v>
      </c>
      <c r="C182" s="221">
        <v>28</v>
      </c>
      <c r="D182" s="221">
        <v>58</v>
      </c>
      <c r="E182" s="286">
        <f t="shared" si="15"/>
        <v>48.2758620689655</v>
      </c>
    </row>
    <row r="183" s="212" customFormat="1" ht="18" customHeight="1" spans="1:5">
      <c r="A183" s="143">
        <v>2060702</v>
      </c>
      <c r="B183" s="143" t="s">
        <v>230</v>
      </c>
      <c r="C183" s="221">
        <v>282</v>
      </c>
      <c r="D183" s="221">
        <v>5</v>
      </c>
      <c r="E183" s="286">
        <f t="shared" si="15"/>
        <v>5640</v>
      </c>
    </row>
    <row r="184" s="212" customFormat="1" ht="18" customHeight="1" spans="1:5">
      <c r="A184" s="143">
        <v>2060799</v>
      </c>
      <c r="B184" s="143" t="s">
        <v>231</v>
      </c>
      <c r="C184" s="212">
        <v>3</v>
      </c>
      <c r="D184" s="221">
        <v>6</v>
      </c>
      <c r="E184" s="286">
        <f t="shared" si="15"/>
        <v>50</v>
      </c>
    </row>
    <row r="185" s="212" customFormat="1" ht="18" customHeight="1" spans="1:5">
      <c r="A185" s="143">
        <v>20609</v>
      </c>
      <c r="B185" s="145" t="s">
        <v>232</v>
      </c>
      <c r="C185" s="221">
        <f>SUM(C186:C186)</f>
        <v>59</v>
      </c>
      <c r="D185" s="221">
        <f>SUM(D186:D186)</f>
        <v>0</v>
      </c>
      <c r="E185" s="286"/>
    </row>
    <row r="186" s="212" customFormat="1" ht="18" customHeight="1" spans="1:5">
      <c r="A186" s="143">
        <v>2060999</v>
      </c>
      <c r="B186" s="143" t="s">
        <v>233</v>
      </c>
      <c r="C186" s="221">
        <v>59</v>
      </c>
      <c r="D186" s="221">
        <v>0</v>
      </c>
      <c r="E186" s="286"/>
    </row>
    <row r="187" s="212" customFormat="1" ht="18" customHeight="1" spans="1:5">
      <c r="A187" s="143">
        <v>20699</v>
      </c>
      <c r="B187" s="145" t="s">
        <v>234</v>
      </c>
      <c r="C187" s="221">
        <f>SUM(C188:C188)</f>
        <v>2986</v>
      </c>
      <c r="D187" s="221">
        <f>SUM(D188:D188)</f>
        <v>3275</v>
      </c>
      <c r="E187" s="286">
        <f t="shared" ref="E187:E194" si="16">C187/D187*100</f>
        <v>91.175572519084</v>
      </c>
    </row>
    <row r="188" s="212" customFormat="1" ht="18" customHeight="1" spans="1:5">
      <c r="A188" s="143">
        <v>2069999</v>
      </c>
      <c r="B188" s="143" t="s">
        <v>235</v>
      </c>
      <c r="C188" s="212">
        <v>2986</v>
      </c>
      <c r="D188" s="221">
        <v>3275</v>
      </c>
      <c r="E188" s="286">
        <f t="shared" si="16"/>
        <v>91.175572519084</v>
      </c>
    </row>
    <row r="189" s="212" customFormat="1" ht="18" customHeight="1" spans="1:5">
      <c r="A189" s="143">
        <v>207</v>
      </c>
      <c r="B189" s="145" t="s">
        <v>236</v>
      </c>
      <c r="C189" s="221">
        <f>SUM(C190,C199,C201,C206,C210,C214)</f>
        <v>3356</v>
      </c>
      <c r="D189" s="221">
        <f>SUM(D190,D199,D201,D206,D210,D214)</f>
        <v>3610</v>
      </c>
      <c r="E189" s="286">
        <f t="shared" si="16"/>
        <v>92.9639889196676</v>
      </c>
    </row>
    <row r="190" s="212" customFormat="1" ht="18" customHeight="1" spans="1:5">
      <c r="A190" s="143">
        <v>20701</v>
      </c>
      <c r="B190" s="145" t="s">
        <v>237</v>
      </c>
      <c r="C190" s="221">
        <f>SUM(C191:C198)</f>
        <v>1963</v>
      </c>
      <c r="D190" s="221">
        <f>SUM(D191:D198)</f>
        <v>2225</v>
      </c>
      <c r="E190" s="286">
        <f t="shared" si="16"/>
        <v>88.2247191011236</v>
      </c>
    </row>
    <row r="191" s="212" customFormat="1" ht="18" customHeight="1" spans="1:5">
      <c r="A191" s="143">
        <v>2070101</v>
      </c>
      <c r="B191" s="143" t="s">
        <v>94</v>
      </c>
      <c r="C191" s="212">
        <v>596</v>
      </c>
      <c r="D191" s="221">
        <v>443</v>
      </c>
      <c r="E191" s="286">
        <f t="shared" si="16"/>
        <v>134.537246049661</v>
      </c>
    </row>
    <row r="192" s="212" customFormat="1" ht="18" customHeight="1" spans="1:5">
      <c r="A192" s="143">
        <v>2070104</v>
      </c>
      <c r="B192" s="143" t="s">
        <v>238</v>
      </c>
      <c r="C192" s="221">
        <v>11</v>
      </c>
      <c r="D192" s="221">
        <v>5</v>
      </c>
      <c r="E192" s="286">
        <f t="shared" si="16"/>
        <v>220</v>
      </c>
    </row>
    <row r="193" s="212" customFormat="1" ht="18" customHeight="1" spans="1:5">
      <c r="A193" s="143">
        <v>2070108</v>
      </c>
      <c r="B193" s="143" t="s">
        <v>239</v>
      </c>
      <c r="C193" s="221">
        <v>60</v>
      </c>
      <c r="D193" s="221">
        <v>9</v>
      </c>
      <c r="E193" s="286">
        <f t="shared" si="16"/>
        <v>666.666666666667</v>
      </c>
    </row>
    <row r="194" s="212" customFormat="1" ht="18" customHeight="1" spans="1:5">
      <c r="A194" s="143">
        <v>2070109</v>
      </c>
      <c r="B194" s="143" t="s">
        <v>240</v>
      </c>
      <c r="C194" s="221">
        <v>35</v>
      </c>
      <c r="D194" s="221">
        <v>18</v>
      </c>
      <c r="E194" s="286">
        <f t="shared" si="16"/>
        <v>194.444444444444</v>
      </c>
    </row>
    <row r="195" s="212" customFormat="1" ht="18" customHeight="1" spans="1:5">
      <c r="A195" s="143">
        <v>2070110</v>
      </c>
      <c r="B195" s="143" t="s">
        <v>241</v>
      </c>
      <c r="C195" s="212">
        <v>203</v>
      </c>
      <c r="D195" s="221">
        <v>0</v>
      </c>
      <c r="E195" s="286"/>
    </row>
    <row r="196" s="212" customFormat="1" ht="18" customHeight="1" spans="1:5">
      <c r="A196" s="143">
        <v>2070111</v>
      </c>
      <c r="B196" s="143" t="s">
        <v>242</v>
      </c>
      <c r="C196" s="221">
        <v>0</v>
      </c>
      <c r="D196" s="221">
        <v>7</v>
      </c>
      <c r="E196" s="286">
        <f t="shared" ref="E196:E224" si="17">C196/D196*100</f>
        <v>0</v>
      </c>
    </row>
    <row r="197" s="212" customFormat="1" ht="18" customHeight="1" spans="1:5">
      <c r="A197" s="143">
        <v>2070112</v>
      </c>
      <c r="B197" s="143" t="s">
        <v>243</v>
      </c>
      <c r="C197" s="221">
        <v>154</v>
      </c>
      <c r="D197" s="221">
        <v>101</v>
      </c>
      <c r="E197" s="286">
        <f t="shared" si="17"/>
        <v>152.475247524752</v>
      </c>
    </row>
    <row r="198" s="212" customFormat="1" ht="18" customHeight="1" spans="1:5">
      <c r="A198" s="143">
        <v>2070199</v>
      </c>
      <c r="B198" s="143" t="s">
        <v>244</v>
      </c>
      <c r="C198" s="212">
        <v>904</v>
      </c>
      <c r="D198" s="221">
        <v>1642</v>
      </c>
      <c r="E198" s="286">
        <f t="shared" si="17"/>
        <v>55.0548112058465</v>
      </c>
    </row>
    <row r="199" s="212" customFormat="1" ht="18" customHeight="1" spans="1:5">
      <c r="A199" s="143">
        <v>20702</v>
      </c>
      <c r="B199" s="145" t="s">
        <v>245</v>
      </c>
      <c r="C199" s="221">
        <f>SUM(C200:C200)</f>
        <v>157</v>
      </c>
      <c r="D199" s="221">
        <f>SUM(D200:D200)</f>
        <v>113</v>
      </c>
      <c r="E199" s="286">
        <f t="shared" si="17"/>
        <v>138.938053097345</v>
      </c>
    </row>
    <row r="200" s="212" customFormat="1" ht="18" customHeight="1" spans="1:5">
      <c r="A200" s="143">
        <v>2070204</v>
      </c>
      <c r="B200" s="143" t="s">
        <v>246</v>
      </c>
      <c r="C200" s="221">
        <v>157</v>
      </c>
      <c r="D200" s="221">
        <v>113</v>
      </c>
      <c r="E200" s="286">
        <f t="shared" si="17"/>
        <v>138.938053097345</v>
      </c>
    </row>
    <row r="201" s="212" customFormat="1" ht="18" customHeight="1" spans="1:5">
      <c r="A201" s="143">
        <v>20703</v>
      </c>
      <c r="B201" s="145" t="s">
        <v>247</v>
      </c>
      <c r="C201" s="221">
        <f>SUM(C202:C205)</f>
        <v>20</v>
      </c>
      <c r="D201" s="221">
        <f>SUM(D202:D205)</f>
        <v>401</v>
      </c>
      <c r="E201" s="286">
        <f t="shared" si="17"/>
        <v>4.98753117206983</v>
      </c>
    </row>
    <row r="202" s="212" customFormat="1" ht="18" customHeight="1" spans="1:5">
      <c r="A202" s="143">
        <v>2070301</v>
      </c>
      <c r="B202" s="143" t="s">
        <v>94</v>
      </c>
      <c r="C202" s="212">
        <v>1</v>
      </c>
      <c r="D202" s="221">
        <v>9</v>
      </c>
      <c r="E202" s="286">
        <f t="shared" si="17"/>
        <v>11.1111111111111</v>
      </c>
    </row>
    <row r="203" s="212" customFormat="1" ht="18" customHeight="1" spans="1:5">
      <c r="A203" s="143">
        <v>2070307</v>
      </c>
      <c r="B203" s="143" t="s">
        <v>248</v>
      </c>
      <c r="C203" s="221">
        <v>3</v>
      </c>
      <c r="D203" s="221">
        <v>18</v>
      </c>
      <c r="E203" s="286">
        <f t="shared" si="17"/>
        <v>16.6666666666667</v>
      </c>
    </row>
    <row r="204" s="212" customFormat="1" ht="18" customHeight="1" spans="1:5">
      <c r="A204" s="143">
        <v>2070308</v>
      </c>
      <c r="B204" s="143" t="s">
        <v>249</v>
      </c>
      <c r="C204" s="221">
        <v>16</v>
      </c>
      <c r="D204" s="221">
        <v>4</v>
      </c>
      <c r="E204" s="286">
        <f t="shared" si="17"/>
        <v>400</v>
      </c>
    </row>
    <row r="205" s="212" customFormat="1" ht="18" customHeight="1" spans="1:5">
      <c r="A205" s="143">
        <v>2070399</v>
      </c>
      <c r="B205" s="143" t="s">
        <v>250</v>
      </c>
      <c r="C205" s="212">
        <v>0</v>
      </c>
      <c r="D205" s="221">
        <v>370</v>
      </c>
      <c r="E205" s="286">
        <f t="shared" si="17"/>
        <v>0</v>
      </c>
    </row>
    <row r="206" s="212" customFormat="1" ht="18" customHeight="1" spans="1:5">
      <c r="A206" s="143">
        <v>20706</v>
      </c>
      <c r="B206" s="146" t="s">
        <v>251</v>
      </c>
      <c r="C206" s="221">
        <f>SUM(C207:C209)</f>
        <v>31</v>
      </c>
      <c r="D206" s="221">
        <f>SUM(D207:D209)</f>
        <v>33</v>
      </c>
      <c r="E206" s="286">
        <f t="shared" si="17"/>
        <v>93.9393939393939</v>
      </c>
    </row>
    <row r="207" s="212" customFormat="1" ht="18" customHeight="1" spans="1:5">
      <c r="A207" s="143">
        <v>2070604</v>
      </c>
      <c r="B207" s="147" t="s">
        <v>252</v>
      </c>
      <c r="C207" s="221">
        <v>21</v>
      </c>
      <c r="D207" s="221">
        <v>4</v>
      </c>
      <c r="E207" s="286">
        <f t="shared" si="17"/>
        <v>525</v>
      </c>
    </row>
    <row r="208" s="212" customFormat="1" ht="18" customHeight="1" spans="1:5">
      <c r="A208" s="143">
        <v>2070607</v>
      </c>
      <c r="B208" s="147" t="s">
        <v>253</v>
      </c>
      <c r="C208" s="221">
        <v>10</v>
      </c>
      <c r="D208" s="221">
        <v>9</v>
      </c>
      <c r="E208" s="286">
        <f t="shared" si="17"/>
        <v>111.111111111111</v>
      </c>
    </row>
    <row r="209" s="212" customFormat="1" ht="18" customHeight="1" spans="1:5">
      <c r="A209" s="143">
        <v>2070699</v>
      </c>
      <c r="B209" s="147" t="s">
        <v>254</v>
      </c>
      <c r="C209" s="212">
        <v>0</v>
      </c>
      <c r="D209" s="221">
        <v>20</v>
      </c>
      <c r="E209" s="286">
        <f t="shared" si="17"/>
        <v>0</v>
      </c>
    </row>
    <row r="210" s="212" customFormat="1" ht="18" customHeight="1" spans="1:5">
      <c r="A210" s="143">
        <v>20708</v>
      </c>
      <c r="B210" s="146" t="s">
        <v>255</v>
      </c>
      <c r="C210" s="221">
        <f>SUM(C211:C213)</f>
        <v>844</v>
      </c>
      <c r="D210" s="221">
        <f>SUM(D211:D213)</f>
        <v>529</v>
      </c>
      <c r="E210" s="286">
        <f t="shared" si="17"/>
        <v>159.546313799622</v>
      </c>
    </row>
    <row r="211" s="212" customFormat="1" ht="18" customHeight="1" spans="1:5">
      <c r="A211" s="143">
        <v>2070801</v>
      </c>
      <c r="B211" s="147" t="s">
        <v>94</v>
      </c>
      <c r="C211" s="221">
        <v>688</v>
      </c>
      <c r="D211" s="221">
        <v>372</v>
      </c>
      <c r="E211" s="286">
        <f t="shared" si="17"/>
        <v>184.94623655914</v>
      </c>
    </row>
    <row r="212" s="212" customFormat="1" ht="18" customHeight="1" spans="1:5">
      <c r="A212" s="143">
        <v>2070808</v>
      </c>
      <c r="B212" s="147" t="s">
        <v>256</v>
      </c>
      <c r="C212" s="212">
        <v>79</v>
      </c>
      <c r="D212" s="221">
        <v>130</v>
      </c>
      <c r="E212" s="286">
        <f t="shared" si="17"/>
        <v>60.7692307692308</v>
      </c>
    </row>
    <row r="213" s="212" customFormat="1" ht="18" customHeight="1" spans="1:5">
      <c r="A213" s="143">
        <v>2070899</v>
      </c>
      <c r="B213" s="147" t="s">
        <v>257</v>
      </c>
      <c r="C213" s="221">
        <v>77</v>
      </c>
      <c r="D213" s="221">
        <v>27</v>
      </c>
      <c r="E213" s="286">
        <f t="shared" si="17"/>
        <v>285.185185185185</v>
      </c>
    </row>
    <row r="214" s="212" customFormat="1" ht="18" customHeight="1" spans="1:5">
      <c r="A214" s="143">
        <v>20799</v>
      </c>
      <c r="B214" s="145" t="s">
        <v>258</v>
      </c>
      <c r="C214" s="221">
        <f>SUM(C215:C215)</f>
        <v>341</v>
      </c>
      <c r="D214" s="221">
        <f>SUM(D215:D215)</f>
        <v>309</v>
      </c>
      <c r="E214" s="286">
        <f t="shared" si="17"/>
        <v>110.355987055016</v>
      </c>
    </row>
    <row r="215" s="212" customFormat="1" ht="18" customHeight="1" spans="1:5">
      <c r="A215" s="143">
        <v>2079999</v>
      </c>
      <c r="B215" s="143" t="s">
        <v>259</v>
      </c>
      <c r="C215" s="221">
        <v>341</v>
      </c>
      <c r="D215" s="221">
        <v>309</v>
      </c>
      <c r="E215" s="286">
        <f t="shared" si="17"/>
        <v>110.355987055016</v>
      </c>
    </row>
    <row r="216" s="212" customFormat="1" ht="18" customHeight="1" spans="1:5">
      <c r="A216" s="143">
        <v>208</v>
      </c>
      <c r="B216" s="145" t="s">
        <v>260</v>
      </c>
      <c r="C216" s="212">
        <f>SUM(C217,C227,C232,C239,C241,C247,C254,C259,C265,C267,C270,C272,C275,C277,C279,C283,C286,C290,C292)</f>
        <v>39117</v>
      </c>
      <c r="D216" s="221">
        <f>SUM(D217,D227,D232,D239,D241,D247,D254,D259,D267,D270,D272,D275,D277,D279,D283,D286,D290,D292)</f>
        <v>42076</v>
      </c>
      <c r="E216" s="286">
        <f t="shared" si="17"/>
        <v>92.9674874037456</v>
      </c>
    </row>
    <row r="217" s="212" customFormat="1" ht="18" customHeight="1" spans="1:5">
      <c r="A217" s="143">
        <v>20801</v>
      </c>
      <c r="B217" s="145" t="s">
        <v>261</v>
      </c>
      <c r="C217" s="221">
        <f>SUM(C218:C226)</f>
        <v>3136</v>
      </c>
      <c r="D217" s="221">
        <f>SUM(D218:D226)</f>
        <v>1850</v>
      </c>
      <c r="E217" s="286">
        <f t="shared" si="17"/>
        <v>169.513513513514</v>
      </c>
    </row>
    <row r="218" s="212" customFormat="1" ht="18" customHeight="1" spans="1:5">
      <c r="A218" s="143">
        <v>2080101</v>
      </c>
      <c r="B218" s="143" t="s">
        <v>94</v>
      </c>
      <c r="C218" s="221">
        <v>583</v>
      </c>
      <c r="D218" s="221">
        <v>367</v>
      </c>
      <c r="E218" s="286">
        <f t="shared" si="17"/>
        <v>158.855585831063</v>
      </c>
    </row>
    <row r="219" s="212" customFormat="1" ht="18" customHeight="1" spans="1:5">
      <c r="A219" s="143">
        <v>2080102</v>
      </c>
      <c r="B219" s="143" t="s">
        <v>95</v>
      </c>
      <c r="C219" s="212">
        <v>186</v>
      </c>
      <c r="D219" s="221">
        <v>221</v>
      </c>
      <c r="E219" s="286">
        <f t="shared" si="17"/>
        <v>84.1628959276018</v>
      </c>
    </row>
    <row r="220" s="212" customFormat="1" ht="18" customHeight="1" spans="1:5">
      <c r="A220" s="143">
        <v>2080104</v>
      </c>
      <c r="B220" s="143" t="s">
        <v>262</v>
      </c>
      <c r="C220" s="221">
        <v>808</v>
      </c>
      <c r="D220" s="221">
        <v>590</v>
      </c>
      <c r="E220" s="286">
        <f t="shared" si="17"/>
        <v>136.949152542373</v>
      </c>
    </row>
    <row r="221" s="212" customFormat="1" ht="18" customHeight="1" spans="1:5">
      <c r="A221" s="143">
        <v>2080105</v>
      </c>
      <c r="B221" s="143" t="s">
        <v>263</v>
      </c>
      <c r="C221" s="221">
        <v>46</v>
      </c>
      <c r="D221" s="221">
        <v>38</v>
      </c>
      <c r="E221" s="286">
        <f t="shared" si="17"/>
        <v>121.052631578947</v>
      </c>
    </row>
    <row r="222" s="212" customFormat="1" ht="18" customHeight="1" spans="1:5">
      <c r="A222" s="143">
        <v>2080106</v>
      </c>
      <c r="B222" s="143" t="s">
        <v>264</v>
      </c>
      <c r="C222" s="221">
        <v>143</v>
      </c>
      <c r="D222" s="221">
        <v>155</v>
      </c>
      <c r="E222" s="286">
        <f t="shared" si="17"/>
        <v>92.258064516129</v>
      </c>
    </row>
    <row r="223" s="212" customFormat="1" ht="18" customHeight="1" spans="1:5">
      <c r="A223" s="143">
        <v>2080107</v>
      </c>
      <c r="B223" s="143" t="s">
        <v>265</v>
      </c>
      <c r="C223" s="212">
        <v>8</v>
      </c>
      <c r="D223" s="221">
        <v>32</v>
      </c>
      <c r="E223" s="286">
        <f t="shared" si="17"/>
        <v>25</v>
      </c>
    </row>
    <row r="224" s="212" customFormat="1" ht="18" customHeight="1" spans="1:5">
      <c r="A224" s="143">
        <v>2080109</v>
      </c>
      <c r="B224" s="143" t="s">
        <v>266</v>
      </c>
      <c r="C224" s="221">
        <v>363</v>
      </c>
      <c r="D224" s="221">
        <v>275</v>
      </c>
      <c r="E224" s="286">
        <f t="shared" si="17"/>
        <v>132</v>
      </c>
    </row>
    <row r="225" s="212" customFormat="1" ht="18" customHeight="1" spans="1:5">
      <c r="A225" s="143">
        <v>2080112</v>
      </c>
      <c r="B225" s="143" t="s">
        <v>267</v>
      </c>
      <c r="C225" s="221">
        <v>4</v>
      </c>
      <c r="D225" s="221">
        <v>0</v>
      </c>
      <c r="E225" s="286"/>
    </row>
    <row r="226" s="212" customFormat="1" ht="18" customHeight="1" spans="1:5">
      <c r="A226" s="143">
        <v>2080199</v>
      </c>
      <c r="B226" s="143" t="s">
        <v>268</v>
      </c>
      <c r="C226" s="212">
        <v>995</v>
      </c>
      <c r="D226" s="221">
        <v>172</v>
      </c>
      <c r="E226" s="286">
        <f t="shared" ref="E226:E249" si="18">C226/D226*100</f>
        <v>578.488372093023</v>
      </c>
    </row>
    <row r="227" s="212" customFormat="1" ht="18" customHeight="1" spans="1:5">
      <c r="A227" s="143">
        <v>20802</v>
      </c>
      <c r="B227" s="145" t="s">
        <v>269</v>
      </c>
      <c r="C227" s="221">
        <f>SUM(C228:C231)</f>
        <v>927</v>
      </c>
      <c r="D227" s="221">
        <f>SUM(D228:D231)</f>
        <v>1825</v>
      </c>
      <c r="E227" s="286">
        <f t="shared" si="18"/>
        <v>50.7945205479452</v>
      </c>
    </row>
    <row r="228" s="212" customFormat="1" ht="18" customHeight="1" spans="1:5">
      <c r="A228" s="143">
        <v>2080201</v>
      </c>
      <c r="B228" s="143" t="s">
        <v>94</v>
      </c>
      <c r="C228" s="221">
        <v>468</v>
      </c>
      <c r="D228" s="221">
        <v>317</v>
      </c>
      <c r="E228" s="286">
        <f t="shared" si="18"/>
        <v>147.634069400631</v>
      </c>
    </row>
    <row r="229" s="212" customFormat="1" ht="18" customHeight="1" spans="1:5">
      <c r="A229" s="143">
        <v>2080202</v>
      </c>
      <c r="B229" s="143" t="s">
        <v>95</v>
      </c>
      <c r="C229" s="221">
        <v>0</v>
      </c>
      <c r="D229" s="221">
        <v>55</v>
      </c>
      <c r="E229" s="286">
        <f t="shared" si="18"/>
        <v>0</v>
      </c>
    </row>
    <row r="230" s="212" customFormat="1" ht="18" customHeight="1" spans="1:5">
      <c r="A230" s="143">
        <v>2080208</v>
      </c>
      <c r="B230" s="143" t="s">
        <v>270</v>
      </c>
      <c r="C230" s="212">
        <v>348</v>
      </c>
      <c r="D230" s="221">
        <v>877</v>
      </c>
      <c r="E230" s="286">
        <f t="shared" si="18"/>
        <v>39.6807297605473</v>
      </c>
    </row>
    <row r="231" s="212" customFormat="1" ht="18" customHeight="1" spans="1:5">
      <c r="A231" s="143">
        <v>2080299</v>
      </c>
      <c r="B231" s="143" t="s">
        <v>271</v>
      </c>
      <c r="C231" s="221">
        <v>111</v>
      </c>
      <c r="D231" s="221">
        <v>576</v>
      </c>
      <c r="E231" s="286">
        <f t="shared" si="18"/>
        <v>19.2708333333333</v>
      </c>
    </row>
    <row r="232" s="212" customFormat="1" ht="18" customHeight="1" spans="1:5">
      <c r="A232" s="143">
        <v>20805</v>
      </c>
      <c r="B232" s="145" t="s">
        <v>272</v>
      </c>
      <c r="C232" s="221">
        <f>SUM(C233:C238)</f>
        <v>14773</v>
      </c>
      <c r="D232" s="221">
        <f>SUM(D233:D238)</f>
        <v>18380</v>
      </c>
      <c r="E232" s="286">
        <f t="shared" si="18"/>
        <v>80.3754080522307</v>
      </c>
    </row>
    <row r="233" s="212" customFormat="1" ht="18" customHeight="1" spans="1:5">
      <c r="A233" s="143">
        <v>2080501</v>
      </c>
      <c r="B233" s="143" t="s">
        <v>273</v>
      </c>
      <c r="C233" s="212">
        <v>5</v>
      </c>
      <c r="D233" s="221">
        <v>3905</v>
      </c>
      <c r="E233" s="286">
        <f t="shared" si="18"/>
        <v>0.128040973111396</v>
      </c>
    </row>
    <row r="234" s="212" customFormat="1" ht="18" customHeight="1" spans="1:5">
      <c r="A234" s="143">
        <v>2080502</v>
      </c>
      <c r="B234" s="143" t="s">
        <v>274</v>
      </c>
      <c r="C234" s="221">
        <v>26</v>
      </c>
      <c r="D234" s="221">
        <v>71</v>
      </c>
      <c r="E234" s="286">
        <f t="shared" si="18"/>
        <v>36.6197183098592</v>
      </c>
    </row>
    <row r="235" s="212" customFormat="1" ht="18" customHeight="1" spans="1:5">
      <c r="A235" s="143">
        <v>2080505</v>
      </c>
      <c r="B235" s="143" t="s">
        <v>275</v>
      </c>
      <c r="C235" s="221">
        <v>8280</v>
      </c>
      <c r="D235" s="221">
        <v>8346</v>
      </c>
      <c r="E235" s="286">
        <f t="shared" si="18"/>
        <v>99.2092020129403</v>
      </c>
    </row>
    <row r="236" s="212" customFormat="1" ht="18" customHeight="1" spans="1:5">
      <c r="A236" s="143">
        <v>2080506</v>
      </c>
      <c r="B236" s="143" t="s">
        <v>276</v>
      </c>
      <c r="C236" s="221">
        <v>2279</v>
      </c>
      <c r="D236" s="221">
        <v>1477</v>
      </c>
      <c r="E236" s="286">
        <f t="shared" si="18"/>
        <v>154.299255247123</v>
      </c>
    </row>
    <row r="237" s="212" customFormat="1" ht="17" customHeight="1" spans="1:5">
      <c r="A237" s="143">
        <v>2080507</v>
      </c>
      <c r="B237" s="143" t="s">
        <v>277</v>
      </c>
      <c r="C237" s="212">
        <v>4090</v>
      </c>
      <c r="D237" s="221">
        <v>3258</v>
      </c>
      <c r="E237" s="286">
        <f t="shared" si="18"/>
        <v>125.537139349294</v>
      </c>
    </row>
    <row r="238" s="212" customFormat="1" ht="18" customHeight="1" spans="1:5">
      <c r="A238" s="143">
        <v>2080599</v>
      </c>
      <c r="B238" s="143" t="s">
        <v>278</v>
      </c>
      <c r="C238" s="221">
        <v>93</v>
      </c>
      <c r="D238" s="221">
        <v>1323</v>
      </c>
      <c r="E238" s="286">
        <f t="shared" si="18"/>
        <v>7.02947845804989</v>
      </c>
    </row>
    <row r="239" s="212" customFormat="1" ht="18" customHeight="1" spans="1:5">
      <c r="A239" s="143">
        <v>20807</v>
      </c>
      <c r="B239" s="145" t="s">
        <v>279</v>
      </c>
      <c r="C239" s="221">
        <f>SUM(C240:C240)</f>
        <v>2170</v>
      </c>
      <c r="D239" s="221">
        <f>SUM(D240:D240)</f>
        <v>1755</v>
      </c>
      <c r="E239" s="286">
        <f t="shared" si="18"/>
        <v>123.646723646724</v>
      </c>
    </row>
    <row r="240" s="212" customFormat="1" ht="18" customHeight="1" spans="1:5">
      <c r="A240" s="143">
        <v>2080799</v>
      </c>
      <c r="B240" s="143" t="s">
        <v>280</v>
      </c>
      <c r="C240" s="212">
        <v>2170</v>
      </c>
      <c r="D240" s="221">
        <v>1755</v>
      </c>
      <c r="E240" s="286">
        <f t="shared" si="18"/>
        <v>123.646723646724</v>
      </c>
    </row>
    <row r="241" s="212" customFormat="1" ht="18" customHeight="1" spans="1:5">
      <c r="A241" s="143">
        <v>20808</v>
      </c>
      <c r="B241" s="145" t="s">
        <v>281</v>
      </c>
      <c r="C241" s="221">
        <f>SUM(C242:C246)</f>
        <v>3540</v>
      </c>
      <c r="D241" s="221">
        <f>SUM(D242:D246)</f>
        <v>2795</v>
      </c>
      <c r="E241" s="286">
        <f t="shared" si="18"/>
        <v>126.654740608229</v>
      </c>
    </row>
    <row r="242" s="212" customFormat="1" ht="18" customHeight="1" spans="1:5">
      <c r="A242" s="143">
        <v>2080801</v>
      </c>
      <c r="B242" s="143" t="s">
        <v>282</v>
      </c>
      <c r="C242" s="221">
        <v>1636</v>
      </c>
      <c r="D242" s="221">
        <v>1040</v>
      </c>
      <c r="E242" s="286">
        <f t="shared" si="18"/>
        <v>157.307692307692</v>
      </c>
    </row>
    <row r="243" s="212" customFormat="1" ht="18" customHeight="1" spans="1:5">
      <c r="A243" s="143">
        <v>2080802</v>
      </c>
      <c r="B243" s="143" t="s">
        <v>283</v>
      </c>
      <c r="C243" s="221">
        <v>5</v>
      </c>
      <c r="D243" s="221">
        <v>111</v>
      </c>
      <c r="E243" s="286">
        <f t="shared" si="18"/>
        <v>4.5045045045045</v>
      </c>
    </row>
    <row r="244" s="212" customFormat="1" ht="18" hidden="1" customHeight="1" spans="1:5">
      <c r="A244" s="143">
        <v>2080804</v>
      </c>
      <c r="B244" s="289" t="s">
        <v>284</v>
      </c>
      <c r="C244" s="212">
        <v>0</v>
      </c>
      <c r="D244" s="221">
        <v>0</v>
      </c>
      <c r="E244" s="286" t="e">
        <f t="shared" si="18"/>
        <v>#DIV/0!</v>
      </c>
    </row>
    <row r="245" s="212" customFormat="1" ht="18" customHeight="1" spans="1:5">
      <c r="A245" s="143">
        <v>2080805</v>
      </c>
      <c r="B245" s="143" t="s">
        <v>285</v>
      </c>
      <c r="C245" s="221">
        <v>189</v>
      </c>
      <c r="D245" s="221">
        <v>169</v>
      </c>
      <c r="E245" s="286">
        <f t="shared" si="18"/>
        <v>111.834319526627</v>
      </c>
    </row>
    <row r="246" s="212" customFormat="1" ht="18" customHeight="1" spans="1:5">
      <c r="A246" s="143">
        <v>2080899</v>
      </c>
      <c r="B246" s="143" t="s">
        <v>286</v>
      </c>
      <c r="C246" s="221">
        <v>1710</v>
      </c>
      <c r="D246" s="221">
        <v>1475</v>
      </c>
      <c r="E246" s="286">
        <f t="shared" si="18"/>
        <v>115.932203389831</v>
      </c>
    </row>
    <row r="247" s="212" customFormat="1" ht="18" customHeight="1" spans="1:5">
      <c r="A247" s="143">
        <v>20809</v>
      </c>
      <c r="B247" s="145" t="s">
        <v>287</v>
      </c>
      <c r="C247" s="212">
        <f>SUM(C248:C253)</f>
        <v>243</v>
      </c>
      <c r="D247" s="221">
        <f>SUM(D248:D253)</f>
        <v>471</v>
      </c>
      <c r="E247" s="286">
        <f t="shared" si="18"/>
        <v>51.5923566878981</v>
      </c>
    </row>
    <row r="248" s="212" customFormat="1" ht="18" customHeight="1" spans="1:5">
      <c r="A248" s="143">
        <v>2080901</v>
      </c>
      <c r="B248" s="143" t="s">
        <v>288</v>
      </c>
      <c r="C248" s="221">
        <v>0</v>
      </c>
      <c r="D248" s="221">
        <v>103</v>
      </c>
      <c r="E248" s="286">
        <f t="shared" si="18"/>
        <v>0</v>
      </c>
    </row>
    <row r="249" s="212" customFormat="1" ht="18" customHeight="1" spans="1:5">
      <c r="A249" s="143">
        <v>2080902</v>
      </c>
      <c r="B249" s="143" t="s">
        <v>289</v>
      </c>
      <c r="C249" s="221">
        <v>50</v>
      </c>
      <c r="D249" s="221">
        <v>3</v>
      </c>
      <c r="E249" s="286">
        <f t="shared" si="18"/>
        <v>1666.66666666667</v>
      </c>
    </row>
    <row r="250" s="212" customFormat="1" ht="18" customHeight="1" spans="1:5">
      <c r="A250" s="143">
        <v>2080903</v>
      </c>
      <c r="B250" s="143" t="s">
        <v>290</v>
      </c>
      <c r="C250" s="221">
        <v>26</v>
      </c>
      <c r="D250" s="221">
        <v>0</v>
      </c>
      <c r="E250" s="286"/>
    </row>
    <row r="251" s="212" customFormat="1" ht="18" customHeight="1" spans="1:5">
      <c r="A251" s="143">
        <v>2080904</v>
      </c>
      <c r="B251" s="143" t="s">
        <v>291</v>
      </c>
      <c r="C251" s="212">
        <v>0</v>
      </c>
      <c r="D251" s="221">
        <v>35</v>
      </c>
      <c r="E251" s="286">
        <f t="shared" ref="E251:E264" si="19">C251/D251*100</f>
        <v>0</v>
      </c>
    </row>
    <row r="252" s="212" customFormat="1" ht="18" customHeight="1" spans="1:5">
      <c r="A252" s="143">
        <v>2080905</v>
      </c>
      <c r="B252" s="143" t="s">
        <v>292</v>
      </c>
      <c r="C252" s="221">
        <v>21</v>
      </c>
      <c r="D252" s="221">
        <v>59</v>
      </c>
      <c r="E252" s="286">
        <f t="shared" si="19"/>
        <v>35.5932203389831</v>
      </c>
    </row>
    <row r="253" s="212" customFormat="1" ht="18" customHeight="1" spans="1:5">
      <c r="A253" s="143">
        <v>2080999</v>
      </c>
      <c r="B253" s="143" t="s">
        <v>293</v>
      </c>
      <c r="C253" s="221">
        <v>146</v>
      </c>
      <c r="D253" s="221">
        <v>271</v>
      </c>
      <c r="E253" s="286">
        <f t="shared" si="19"/>
        <v>53.8745387453875</v>
      </c>
    </row>
    <row r="254" s="212" customFormat="1" ht="18" customHeight="1" spans="1:5">
      <c r="A254" s="143">
        <v>20810</v>
      </c>
      <c r="B254" s="145" t="s">
        <v>294</v>
      </c>
      <c r="C254" s="212">
        <f>SUM(C255:C258)</f>
        <v>391</v>
      </c>
      <c r="D254" s="221">
        <f>SUM(D255:D258)</f>
        <v>201</v>
      </c>
      <c r="E254" s="286">
        <f t="shared" si="19"/>
        <v>194.52736318408</v>
      </c>
    </row>
    <row r="255" s="212" customFormat="1" ht="18" customHeight="1" spans="1:5">
      <c r="A255" s="143">
        <v>2081001</v>
      </c>
      <c r="B255" s="143" t="s">
        <v>295</v>
      </c>
      <c r="C255" s="221">
        <v>7</v>
      </c>
      <c r="D255" s="221">
        <v>107</v>
      </c>
      <c r="E255" s="286">
        <f t="shared" si="19"/>
        <v>6.54205607476635</v>
      </c>
    </row>
    <row r="256" s="212" customFormat="1" ht="18" customHeight="1" spans="1:5">
      <c r="A256" s="143">
        <v>2081002</v>
      </c>
      <c r="B256" s="143" t="s">
        <v>296</v>
      </c>
      <c r="C256" s="221">
        <v>97</v>
      </c>
      <c r="D256" s="221">
        <v>49</v>
      </c>
      <c r="E256" s="286">
        <f t="shared" si="19"/>
        <v>197.959183673469</v>
      </c>
    </row>
    <row r="257" s="212" customFormat="1" ht="18" customHeight="1" spans="1:5">
      <c r="A257" s="143">
        <v>2081006</v>
      </c>
      <c r="B257" s="143" t="s">
        <v>297</v>
      </c>
      <c r="C257" s="221">
        <v>277</v>
      </c>
      <c r="D257" s="221">
        <v>40</v>
      </c>
      <c r="E257" s="286">
        <f t="shared" si="19"/>
        <v>692.5</v>
      </c>
    </row>
    <row r="258" s="212" customFormat="1" ht="18" customHeight="1" spans="1:5">
      <c r="A258" s="143">
        <v>2081099</v>
      </c>
      <c r="B258" s="143" t="s">
        <v>298</v>
      </c>
      <c r="C258" s="212">
        <v>10</v>
      </c>
      <c r="D258" s="221">
        <v>5</v>
      </c>
      <c r="E258" s="286">
        <f t="shared" si="19"/>
        <v>200</v>
      </c>
    </row>
    <row r="259" s="212" customFormat="1" ht="18" customHeight="1" spans="1:5">
      <c r="A259" s="143">
        <v>20811</v>
      </c>
      <c r="B259" s="145" t="s">
        <v>299</v>
      </c>
      <c r="C259" s="221">
        <f>SUM(C260:C264)</f>
        <v>1365</v>
      </c>
      <c r="D259" s="221">
        <f>SUM(D260:D264)</f>
        <v>1690</v>
      </c>
      <c r="E259" s="286">
        <f t="shared" si="19"/>
        <v>80.7692307692308</v>
      </c>
    </row>
    <row r="260" s="212" customFormat="1" ht="18" customHeight="1" spans="1:5">
      <c r="A260" s="143">
        <v>2081101</v>
      </c>
      <c r="B260" s="143" t="s">
        <v>94</v>
      </c>
      <c r="C260" s="221">
        <v>94</v>
      </c>
      <c r="D260" s="221">
        <v>75</v>
      </c>
      <c r="E260" s="286">
        <f t="shared" si="19"/>
        <v>125.333333333333</v>
      </c>
    </row>
    <row r="261" s="212" customFormat="1" ht="18" customHeight="1" spans="1:5">
      <c r="A261" s="143">
        <v>2081104</v>
      </c>
      <c r="B261" s="143" t="s">
        <v>300</v>
      </c>
      <c r="C261" s="212">
        <v>29</v>
      </c>
      <c r="D261" s="221">
        <v>44</v>
      </c>
      <c r="E261" s="286">
        <f t="shared" si="19"/>
        <v>65.9090909090909</v>
      </c>
    </row>
    <row r="262" s="212" customFormat="1" ht="18" customHeight="1" spans="1:5">
      <c r="A262" s="143">
        <v>2081105</v>
      </c>
      <c r="B262" s="143" t="s">
        <v>301</v>
      </c>
      <c r="C262" s="221">
        <v>88</v>
      </c>
      <c r="D262" s="221">
        <v>31</v>
      </c>
      <c r="E262" s="286">
        <f t="shared" si="19"/>
        <v>283.870967741935</v>
      </c>
    </row>
    <row r="263" s="212" customFormat="1" ht="18" customHeight="1" spans="1:5">
      <c r="A263" s="143">
        <v>2081107</v>
      </c>
      <c r="B263" s="143" t="s">
        <v>302</v>
      </c>
      <c r="C263" s="221">
        <v>565</v>
      </c>
      <c r="D263" s="221">
        <v>506</v>
      </c>
      <c r="E263" s="286">
        <f t="shared" si="19"/>
        <v>111.660079051383</v>
      </c>
    </row>
    <row r="264" s="212" customFormat="1" ht="18" customHeight="1" spans="1:5">
      <c r="A264" s="143">
        <v>2081199</v>
      </c>
      <c r="B264" s="143" t="s">
        <v>303</v>
      </c>
      <c r="C264" s="221">
        <v>589</v>
      </c>
      <c r="D264" s="221">
        <v>1034</v>
      </c>
      <c r="E264" s="286">
        <f t="shared" si="19"/>
        <v>56.963249516441</v>
      </c>
    </row>
    <row r="265" s="212" customFormat="1" ht="18" customHeight="1" spans="1:5">
      <c r="A265" s="143">
        <v>20816</v>
      </c>
      <c r="B265" s="145" t="s">
        <v>304</v>
      </c>
      <c r="C265" s="212">
        <f>SUM(C266:C266)</f>
        <v>15</v>
      </c>
      <c r="D265" s="221">
        <v>0</v>
      </c>
      <c r="E265" s="286"/>
    </row>
    <row r="266" s="212" customFormat="1" ht="18" customHeight="1" spans="1:5">
      <c r="A266" s="143">
        <v>2081699</v>
      </c>
      <c r="B266" s="143" t="s">
        <v>305</v>
      </c>
      <c r="C266" s="221">
        <v>15</v>
      </c>
      <c r="D266" s="221">
        <v>0</v>
      </c>
      <c r="E266" s="286"/>
    </row>
    <row r="267" s="212" customFormat="1" ht="18" customHeight="1" spans="1:5">
      <c r="A267" s="143">
        <v>20819</v>
      </c>
      <c r="B267" s="145" t="s">
        <v>306</v>
      </c>
      <c r="C267" s="221">
        <f>SUM(C268:C269)</f>
        <v>5497</v>
      </c>
      <c r="D267" s="221">
        <f>SUM(D268:D269)</f>
        <v>5289</v>
      </c>
      <c r="E267" s="286">
        <f t="shared" ref="E267:E273" si="20">C267/D267*100</f>
        <v>103.932690489696</v>
      </c>
    </row>
    <row r="268" s="212" customFormat="1" ht="18" customHeight="1" spans="1:5">
      <c r="A268" s="143">
        <v>2081901</v>
      </c>
      <c r="B268" s="143" t="s">
        <v>307</v>
      </c>
      <c r="C268" s="212">
        <v>5497</v>
      </c>
      <c r="D268" s="221">
        <v>4459</v>
      </c>
      <c r="E268" s="286">
        <f t="shared" si="20"/>
        <v>123.278762054272</v>
      </c>
    </row>
    <row r="269" s="212" customFormat="1" ht="18" customHeight="1" spans="1:5">
      <c r="A269" s="143">
        <v>2081902</v>
      </c>
      <c r="B269" s="143" t="s">
        <v>308</v>
      </c>
      <c r="C269" s="221">
        <v>0</v>
      </c>
      <c r="D269" s="221">
        <v>830</v>
      </c>
      <c r="E269" s="286">
        <f t="shared" si="20"/>
        <v>0</v>
      </c>
    </row>
    <row r="270" s="212" customFormat="1" ht="18" customHeight="1" spans="1:5">
      <c r="A270" s="143">
        <v>20820</v>
      </c>
      <c r="B270" s="145" t="s">
        <v>309</v>
      </c>
      <c r="C270" s="221">
        <f>SUM(C271:C271)</f>
        <v>0</v>
      </c>
      <c r="D270" s="221">
        <f>SUM(D271:D271)</f>
        <v>198</v>
      </c>
      <c r="E270" s="286">
        <f t="shared" si="20"/>
        <v>0</v>
      </c>
    </row>
    <row r="271" s="212" customFormat="1" ht="18" customHeight="1" spans="1:5">
      <c r="A271" s="143">
        <v>2082001</v>
      </c>
      <c r="B271" s="143" t="s">
        <v>310</v>
      </c>
      <c r="C271" s="221">
        <v>0</v>
      </c>
      <c r="D271" s="221">
        <v>198</v>
      </c>
      <c r="E271" s="286">
        <f t="shared" si="20"/>
        <v>0</v>
      </c>
    </row>
    <row r="272" s="212" customFormat="1" ht="18" customHeight="1" spans="1:5">
      <c r="A272" s="143">
        <v>20821</v>
      </c>
      <c r="B272" s="145" t="s">
        <v>311</v>
      </c>
      <c r="C272" s="212">
        <f>SUM(C273:C274)</f>
        <v>29</v>
      </c>
      <c r="D272" s="221">
        <f>SUM(D273:D274)</f>
        <v>403</v>
      </c>
      <c r="E272" s="286">
        <f t="shared" si="20"/>
        <v>7.19602977667494</v>
      </c>
    </row>
    <row r="273" s="212" customFormat="1" ht="18" customHeight="1" spans="1:5">
      <c r="A273" s="143">
        <v>2082101</v>
      </c>
      <c r="B273" s="143" t="s">
        <v>312</v>
      </c>
      <c r="C273" s="221">
        <v>0</v>
      </c>
      <c r="D273" s="221">
        <v>403</v>
      </c>
      <c r="E273" s="286">
        <f t="shared" si="20"/>
        <v>0</v>
      </c>
    </row>
    <row r="274" s="212" customFormat="1" ht="18" customHeight="1" spans="1:5">
      <c r="A274" s="143">
        <v>2082102</v>
      </c>
      <c r="B274" s="143" t="s">
        <v>313</v>
      </c>
      <c r="C274" s="221">
        <v>29</v>
      </c>
      <c r="D274" s="221">
        <v>0</v>
      </c>
      <c r="E274" s="286"/>
    </row>
    <row r="275" s="212" customFormat="1" ht="18" customHeight="1" spans="1:5">
      <c r="A275" s="143">
        <v>20824</v>
      </c>
      <c r="B275" s="145" t="s">
        <v>314</v>
      </c>
      <c r="C275" s="212">
        <f>SUM(C276:C276)</f>
        <v>53</v>
      </c>
      <c r="D275" s="221">
        <f>SUM(D276:D276)</f>
        <v>33</v>
      </c>
      <c r="E275" s="286">
        <f t="shared" ref="E275:E279" si="21">C275/D275*100</f>
        <v>160.606060606061</v>
      </c>
    </row>
    <row r="276" s="212" customFormat="1" ht="18" customHeight="1" spans="1:5">
      <c r="A276" s="143">
        <v>2082402</v>
      </c>
      <c r="B276" s="143" t="s">
        <v>315</v>
      </c>
      <c r="C276" s="221">
        <v>53</v>
      </c>
      <c r="D276" s="221">
        <v>33</v>
      </c>
      <c r="E276" s="286">
        <f t="shared" si="21"/>
        <v>160.606060606061</v>
      </c>
    </row>
    <row r="277" s="212" customFormat="1" ht="18" customHeight="1" spans="1:5">
      <c r="A277" s="143">
        <v>20825</v>
      </c>
      <c r="B277" s="145" t="s">
        <v>316</v>
      </c>
      <c r="C277" s="221">
        <f>SUM(C278:C278)</f>
        <v>10</v>
      </c>
      <c r="D277" s="221">
        <f>SUM(D278:D278)</f>
        <v>205</v>
      </c>
      <c r="E277" s="286">
        <f t="shared" si="21"/>
        <v>4.8780487804878</v>
      </c>
    </row>
    <row r="278" s="212" customFormat="1" ht="18" customHeight="1" spans="1:5">
      <c r="A278" s="143">
        <v>2082502</v>
      </c>
      <c r="B278" s="143" t="s">
        <v>317</v>
      </c>
      <c r="C278" s="221">
        <v>10</v>
      </c>
      <c r="D278" s="221">
        <v>205</v>
      </c>
      <c r="E278" s="286">
        <f t="shared" si="21"/>
        <v>4.8780487804878</v>
      </c>
    </row>
    <row r="279" s="212" customFormat="1" ht="18" customHeight="1" spans="1:5">
      <c r="A279" s="143">
        <v>20826</v>
      </c>
      <c r="B279" s="145" t="s">
        <v>318</v>
      </c>
      <c r="C279" s="212">
        <f>SUM(C280:C282)</f>
        <v>4004</v>
      </c>
      <c r="D279" s="221">
        <f>SUM(D281:D282)</f>
        <v>5160</v>
      </c>
      <c r="E279" s="286">
        <f t="shared" si="21"/>
        <v>77.5968992248062</v>
      </c>
    </row>
    <row r="280" s="212" customFormat="1" ht="18" customHeight="1" spans="1:5">
      <c r="A280" s="143">
        <v>2082601</v>
      </c>
      <c r="B280" s="143" t="s">
        <v>319</v>
      </c>
      <c r="C280" s="221">
        <v>21</v>
      </c>
      <c r="D280" s="221">
        <v>0</v>
      </c>
      <c r="E280" s="286"/>
    </row>
    <row r="281" s="212" customFormat="1" ht="18" customHeight="1" spans="1:5">
      <c r="A281" s="143">
        <v>2082602</v>
      </c>
      <c r="B281" s="143" t="s">
        <v>320</v>
      </c>
      <c r="C281" s="221">
        <v>3983</v>
      </c>
      <c r="D281" s="221">
        <v>5054</v>
      </c>
      <c r="E281" s="286">
        <f t="shared" ref="E281:E300" si="22">C281/D281*100</f>
        <v>78.808864265928</v>
      </c>
    </row>
    <row r="282" s="212" customFormat="1" ht="18" customHeight="1" spans="1:5">
      <c r="A282" s="143">
        <v>2082699</v>
      </c>
      <c r="B282" s="143" t="s">
        <v>321</v>
      </c>
      <c r="C282" s="212">
        <v>0</v>
      </c>
      <c r="D282" s="221">
        <v>106</v>
      </c>
      <c r="E282" s="286">
        <f t="shared" si="22"/>
        <v>0</v>
      </c>
    </row>
    <row r="283" s="212" customFormat="1" ht="18" customHeight="1" spans="1:5">
      <c r="A283" s="143">
        <v>20827</v>
      </c>
      <c r="B283" s="145" t="s">
        <v>322</v>
      </c>
      <c r="C283" s="221">
        <f>SUM(C284:C285)</f>
        <v>0</v>
      </c>
      <c r="D283" s="221">
        <f>SUM(D284:D285)</f>
        <v>528</v>
      </c>
      <c r="E283" s="286">
        <f t="shared" si="22"/>
        <v>0</v>
      </c>
    </row>
    <row r="284" s="212" customFormat="1" ht="18" customHeight="1" spans="1:5">
      <c r="A284" s="143">
        <v>2082701</v>
      </c>
      <c r="B284" s="143" t="s">
        <v>323</v>
      </c>
      <c r="C284" s="221">
        <v>0</v>
      </c>
      <c r="D284" s="221">
        <v>253</v>
      </c>
      <c r="E284" s="286">
        <f t="shared" si="22"/>
        <v>0</v>
      </c>
    </row>
    <row r="285" s="212" customFormat="1" ht="18" customHeight="1" spans="1:5">
      <c r="A285" s="143">
        <v>2082702</v>
      </c>
      <c r="B285" s="143" t="s">
        <v>324</v>
      </c>
      <c r="C285" s="221">
        <v>0</v>
      </c>
      <c r="D285" s="221">
        <v>275</v>
      </c>
      <c r="E285" s="286">
        <f t="shared" si="22"/>
        <v>0</v>
      </c>
    </row>
    <row r="286" s="212" customFormat="1" ht="18" customHeight="1" spans="1:5">
      <c r="A286" s="143">
        <v>20828</v>
      </c>
      <c r="B286" s="145" t="s">
        <v>325</v>
      </c>
      <c r="C286" s="212">
        <f>SUM(C287:C289)</f>
        <v>792</v>
      </c>
      <c r="D286" s="221">
        <f>SUM(D287:D289)</f>
        <v>436</v>
      </c>
      <c r="E286" s="286">
        <f t="shared" si="22"/>
        <v>181.651376146789</v>
      </c>
    </row>
    <row r="287" s="212" customFormat="1" ht="18" customHeight="1" spans="1:5">
      <c r="A287" s="143">
        <v>2082801</v>
      </c>
      <c r="B287" s="143" t="s">
        <v>94</v>
      </c>
      <c r="C287" s="221">
        <v>393</v>
      </c>
      <c r="D287" s="221">
        <v>193</v>
      </c>
      <c r="E287" s="286">
        <f t="shared" si="22"/>
        <v>203.626943005181</v>
      </c>
    </row>
    <row r="288" s="212" customFormat="1" ht="18" customHeight="1" spans="1:5">
      <c r="A288" s="143">
        <v>2082850</v>
      </c>
      <c r="B288" s="143" t="s">
        <v>104</v>
      </c>
      <c r="C288" s="221">
        <v>370</v>
      </c>
      <c r="D288" s="221">
        <v>233</v>
      </c>
      <c r="E288" s="286">
        <f t="shared" si="22"/>
        <v>158.798283261803</v>
      </c>
    </row>
    <row r="289" s="212" customFormat="1" ht="18" customHeight="1" spans="1:5">
      <c r="A289" s="143">
        <v>2082899</v>
      </c>
      <c r="B289" s="143" t="s">
        <v>326</v>
      </c>
      <c r="C289" s="212">
        <v>29</v>
      </c>
      <c r="D289" s="221">
        <v>10</v>
      </c>
      <c r="E289" s="286">
        <f t="shared" si="22"/>
        <v>290</v>
      </c>
    </row>
    <row r="290" s="212" customFormat="1" ht="18" customHeight="1" spans="1:5">
      <c r="A290" s="143">
        <v>20830</v>
      </c>
      <c r="B290" s="145" t="s">
        <v>327</v>
      </c>
      <c r="C290" s="221">
        <f>SUM(C291:C291)</f>
        <v>45</v>
      </c>
      <c r="D290" s="221">
        <f>SUM(D291:D291)</f>
        <v>65</v>
      </c>
      <c r="E290" s="286">
        <f t="shared" si="22"/>
        <v>69.2307692307692</v>
      </c>
    </row>
    <row r="291" s="212" customFormat="1" ht="18" customHeight="1" spans="1:5">
      <c r="A291" s="143">
        <v>2083001</v>
      </c>
      <c r="B291" s="143" t="s">
        <v>328</v>
      </c>
      <c r="C291" s="221">
        <v>45</v>
      </c>
      <c r="D291" s="221">
        <v>65</v>
      </c>
      <c r="E291" s="286">
        <f t="shared" si="22"/>
        <v>69.2307692307692</v>
      </c>
    </row>
    <row r="292" s="212" customFormat="1" ht="18" customHeight="1" spans="1:5">
      <c r="A292" s="143">
        <v>20899</v>
      </c>
      <c r="B292" s="145" t="s">
        <v>329</v>
      </c>
      <c r="C292" s="221">
        <f>C293</f>
        <v>2127</v>
      </c>
      <c r="D292" s="221">
        <f>D293</f>
        <v>792</v>
      </c>
      <c r="E292" s="286">
        <f t="shared" si="22"/>
        <v>268.560606060606</v>
      </c>
    </row>
    <row r="293" s="212" customFormat="1" ht="18" customHeight="1" spans="1:5">
      <c r="A293" s="143">
        <v>2089999</v>
      </c>
      <c r="B293" s="143" t="s">
        <v>330</v>
      </c>
      <c r="C293" s="212">
        <v>2127</v>
      </c>
      <c r="D293" s="221">
        <v>792</v>
      </c>
      <c r="E293" s="286">
        <f t="shared" si="22"/>
        <v>268.560606060606</v>
      </c>
    </row>
    <row r="294" s="212" customFormat="1" ht="18" customHeight="1" spans="1:5">
      <c r="A294" s="143">
        <v>210</v>
      </c>
      <c r="B294" s="145" t="s">
        <v>331</v>
      </c>
      <c r="C294" s="221">
        <f>SUM(C295,C298,C303,C307,C315,C318,C321,C326,C329,C333,C335,C339,C341)</f>
        <v>19605</v>
      </c>
      <c r="D294" s="221">
        <f>SUM(D295,D298,D303,D307,D315,D318,D321,D326,D329,D333,D335,D339,D341)</f>
        <v>29377</v>
      </c>
      <c r="E294" s="286">
        <f t="shared" si="22"/>
        <v>66.7358818123021</v>
      </c>
    </row>
    <row r="295" s="212" customFormat="1" ht="18" customHeight="1" spans="1:5">
      <c r="A295" s="143">
        <v>21001</v>
      </c>
      <c r="B295" s="145" t="s">
        <v>332</v>
      </c>
      <c r="C295" s="221">
        <f>SUM(C296:C297)</f>
        <v>1808</v>
      </c>
      <c r="D295" s="221">
        <f>SUM(D296:D297)</f>
        <v>1164</v>
      </c>
      <c r="E295" s="286">
        <f t="shared" si="22"/>
        <v>155.3264604811</v>
      </c>
    </row>
    <row r="296" s="212" customFormat="1" ht="18" customHeight="1" spans="1:5">
      <c r="A296" s="143">
        <v>2100101</v>
      </c>
      <c r="B296" s="143" t="s">
        <v>94</v>
      </c>
      <c r="C296" s="212">
        <v>1798</v>
      </c>
      <c r="D296" s="221">
        <v>1051</v>
      </c>
      <c r="E296" s="286">
        <f t="shared" si="22"/>
        <v>171.075166508088</v>
      </c>
    </row>
    <row r="297" s="212" customFormat="1" ht="18" customHeight="1" spans="1:5">
      <c r="A297" s="143">
        <v>2100199</v>
      </c>
      <c r="B297" s="143" t="s">
        <v>333</v>
      </c>
      <c r="C297" s="221">
        <v>10</v>
      </c>
      <c r="D297" s="221">
        <v>113</v>
      </c>
      <c r="E297" s="286">
        <f t="shared" si="22"/>
        <v>8.84955752212389</v>
      </c>
    </row>
    <row r="298" s="212" customFormat="1" ht="18" customHeight="1" spans="1:5">
      <c r="A298" s="143">
        <v>21002</v>
      </c>
      <c r="B298" s="145" t="s">
        <v>334</v>
      </c>
      <c r="C298" s="221">
        <f>SUM(C299:C302)</f>
        <v>1344</v>
      </c>
      <c r="D298" s="221">
        <f>SUM(D299:D302)</f>
        <v>933</v>
      </c>
      <c r="E298" s="286">
        <f t="shared" si="22"/>
        <v>144.051446945338</v>
      </c>
    </row>
    <row r="299" s="212" customFormat="1" ht="18" customHeight="1" spans="1:5">
      <c r="A299" s="143">
        <v>2100201</v>
      </c>
      <c r="B299" s="143" t="s">
        <v>335</v>
      </c>
      <c r="C299" s="221">
        <v>704</v>
      </c>
      <c r="D299" s="221">
        <v>504</v>
      </c>
      <c r="E299" s="286">
        <f t="shared" si="22"/>
        <v>139.68253968254</v>
      </c>
    </row>
    <row r="300" s="212" customFormat="1" ht="18" customHeight="1" spans="1:5">
      <c r="A300" s="143">
        <v>2100203</v>
      </c>
      <c r="B300" s="143" t="s">
        <v>336</v>
      </c>
      <c r="C300" s="212">
        <v>0</v>
      </c>
      <c r="D300" s="221">
        <v>8</v>
      </c>
      <c r="E300" s="286">
        <f t="shared" si="22"/>
        <v>0</v>
      </c>
    </row>
    <row r="301" s="212" customFormat="1" ht="18" customHeight="1" spans="1:5">
      <c r="A301" s="143">
        <v>2100206</v>
      </c>
      <c r="B301" s="143" t="s">
        <v>337</v>
      </c>
      <c r="C301" s="221">
        <v>6</v>
      </c>
      <c r="D301" s="221">
        <v>0</v>
      </c>
      <c r="E301" s="286"/>
    </row>
    <row r="302" s="212" customFormat="1" ht="18" customHeight="1" spans="1:5">
      <c r="A302" s="143">
        <v>2100299</v>
      </c>
      <c r="B302" s="143" t="s">
        <v>338</v>
      </c>
      <c r="C302" s="221">
        <v>634</v>
      </c>
      <c r="D302" s="221">
        <v>421</v>
      </c>
      <c r="E302" s="286">
        <f t="shared" ref="E302:E329" si="23">C302/D302*100</f>
        <v>150.593824228028</v>
      </c>
    </row>
    <row r="303" s="212" customFormat="1" ht="18" customHeight="1" spans="1:5">
      <c r="A303" s="143">
        <v>21003</v>
      </c>
      <c r="B303" s="145" t="s">
        <v>339</v>
      </c>
      <c r="C303" s="212">
        <f>SUM(C304:C306)</f>
        <v>3492</v>
      </c>
      <c r="D303" s="221">
        <f>SUM(D305:D306)</f>
        <v>2442</v>
      </c>
      <c r="E303" s="286">
        <f t="shared" si="23"/>
        <v>142.997542997543</v>
      </c>
    </row>
    <row r="304" s="212" customFormat="1" ht="18" customHeight="1" spans="1:5">
      <c r="A304" s="143">
        <v>2100301</v>
      </c>
      <c r="B304" s="143" t="s">
        <v>340</v>
      </c>
      <c r="C304" s="221">
        <v>0</v>
      </c>
      <c r="D304" s="221">
        <v>0</v>
      </c>
      <c r="E304" s="286"/>
    </row>
    <row r="305" s="212" customFormat="1" ht="18" customHeight="1" spans="1:5">
      <c r="A305" s="143">
        <v>2100302</v>
      </c>
      <c r="B305" s="143" t="s">
        <v>341</v>
      </c>
      <c r="C305" s="221">
        <v>2948</v>
      </c>
      <c r="D305" s="221">
        <v>1446</v>
      </c>
      <c r="E305" s="286">
        <f t="shared" si="23"/>
        <v>203.87275242047</v>
      </c>
    </row>
    <row r="306" s="212" customFormat="1" ht="18" customHeight="1" spans="1:5">
      <c r="A306" s="143">
        <v>2100399</v>
      </c>
      <c r="B306" s="143" t="s">
        <v>342</v>
      </c>
      <c r="C306" s="221">
        <v>544</v>
      </c>
      <c r="D306" s="221">
        <v>996</v>
      </c>
      <c r="E306" s="286">
        <f t="shared" si="23"/>
        <v>54.6184738955823</v>
      </c>
    </row>
    <row r="307" s="212" customFormat="1" ht="18" customHeight="1" spans="1:5">
      <c r="A307" s="143">
        <v>21004</v>
      </c>
      <c r="B307" s="145" t="s">
        <v>343</v>
      </c>
      <c r="C307" s="212">
        <f>SUM(C308:C314)</f>
        <v>5504</v>
      </c>
      <c r="D307" s="221">
        <f>SUM(D308:D314)</f>
        <v>5209</v>
      </c>
      <c r="E307" s="286">
        <f t="shared" si="23"/>
        <v>105.663275100787</v>
      </c>
    </row>
    <row r="308" s="212" customFormat="1" ht="18" customHeight="1" spans="1:5">
      <c r="A308" s="143">
        <v>2100401</v>
      </c>
      <c r="B308" s="143" t="s">
        <v>344</v>
      </c>
      <c r="C308" s="221">
        <v>12</v>
      </c>
      <c r="D308" s="221">
        <v>26</v>
      </c>
      <c r="E308" s="286">
        <f t="shared" si="23"/>
        <v>46.1538461538462</v>
      </c>
    </row>
    <row r="309" s="212" customFormat="1" ht="18" customHeight="1" spans="1:5">
      <c r="A309" s="143">
        <v>2100402</v>
      </c>
      <c r="B309" s="143" t="s">
        <v>345</v>
      </c>
      <c r="C309" s="221">
        <v>12</v>
      </c>
      <c r="D309" s="221">
        <v>11</v>
      </c>
      <c r="E309" s="286">
        <f t="shared" si="23"/>
        <v>109.090909090909</v>
      </c>
    </row>
    <row r="310" s="212" customFormat="1" ht="18" customHeight="1" spans="1:5">
      <c r="A310" s="143">
        <v>2100403</v>
      </c>
      <c r="B310" s="143" t="s">
        <v>346</v>
      </c>
      <c r="C310" s="212">
        <v>35</v>
      </c>
      <c r="D310" s="221">
        <v>103</v>
      </c>
      <c r="E310" s="286">
        <f t="shared" si="23"/>
        <v>33.9805825242718</v>
      </c>
    </row>
    <row r="311" s="212" customFormat="1" ht="18" customHeight="1" spans="1:5">
      <c r="A311" s="143">
        <v>2100408</v>
      </c>
      <c r="B311" s="143" t="s">
        <v>347</v>
      </c>
      <c r="C311" s="221">
        <v>1518</v>
      </c>
      <c r="D311" s="221">
        <v>1646</v>
      </c>
      <c r="E311" s="286">
        <f t="shared" si="23"/>
        <v>92.2235722964763</v>
      </c>
    </row>
    <row r="312" s="212" customFormat="1" ht="18" customHeight="1" spans="1:5">
      <c r="A312" s="143">
        <v>2100409</v>
      </c>
      <c r="B312" s="143" t="s">
        <v>348</v>
      </c>
      <c r="C312" s="221">
        <v>2719</v>
      </c>
      <c r="D312" s="221">
        <v>76</v>
      </c>
      <c r="E312" s="286">
        <f t="shared" si="23"/>
        <v>3577.63157894737</v>
      </c>
    </row>
    <row r="313" s="212" customFormat="1" ht="18" customHeight="1" spans="1:5">
      <c r="A313" s="143">
        <v>2100410</v>
      </c>
      <c r="B313" s="143" t="s">
        <v>349</v>
      </c>
      <c r="C313" s="221">
        <v>573</v>
      </c>
      <c r="D313" s="221">
        <v>2504</v>
      </c>
      <c r="E313" s="286">
        <f t="shared" si="23"/>
        <v>22.8833865814696</v>
      </c>
    </row>
    <row r="314" s="212" customFormat="1" ht="18" customHeight="1" spans="1:5">
      <c r="A314" s="143">
        <v>2100499</v>
      </c>
      <c r="B314" s="143" t="s">
        <v>350</v>
      </c>
      <c r="C314" s="212">
        <v>635</v>
      </c>
      <c r="D314" s="221">
        <v>843</v>
      </c>
      <c r="E314" s="286">
        <f t="shared" si="23"/>
        <v>75.3262158956109</v>
      </c>
    </row>
    <row r="315" s="212" customFormat="1" ht="18" customHeight="1" spans="1:5">
      <c r="A315" s="143">
        <v>21006</v>
      </c>
      <c r="B315" s="145" t="s">
        <v>351</v>
      </c>
      <c r="C315" s="221">
        <f>SUM(C316:C317)</f>
        <v>25</v>
      </c>
      <c r="D315" s="221">
        <f>SUM(D316:D317)</f>
        <v>300</v>
      </c>
      <c r="E315" s="286">
        <f t="shared" si="23"/>
        <v>8.33333333333333</v>
      </c>
    </row>
    <row r="316" s="212" customFormat="1" ht="18" customHeight="1" spans="1:5">
      <c r="A316" s="143">
        <v>2100601</v>
      </c>
      <c r="B316" s="143" t="s">
        <v>352</v>
      </c>
      <c r="C316" s="221">
        <v>20</v>
      </c>
      <c r="D316" s="221">
        <v>220</v>
      </c>
      <c r="E316" s="286">
        <f t="shared" si="23"/>
        <v>9.09090909090909</v>
      </c>
    </row>
    <row r="317" s="212" customFormat="1" ht="18" customHeight="1" spans="1:5">
      <c r="A317" s="143">
        <v>2100699</v>
      </c>
      <c r="B317" s="143" t="s">
        <v>353</v>
      </c>
      <c r="C317" s="212">
        <v>5</v>
      </c>
      <c r="D317" s="221">
        <v>80</v>
      </c>
      <c r="E317" s="286">
        <f t="shared" si="23"/>
        <v>6.25</v>
      </c>
    </row>
    <row r="318" s="212" customFormat="1" ht="18" customHeight="1" spans="1:5">
      <c r="A318" s="143">
        <v>21007</v>
      </c>
      <c r="B318" s="145" t="s">
        <v>354</v>
      </c>
      <c r="C318" s="221">
        <f>SUM(C319:C320)</f>
        <v>489</v>
      </c>
      <c r="D318" s="221">
        <f>SUM(D319:D320)</f>
        <v>397</v>
      </c>
      <c r="E318" s="286">
        <f t="shared" si="23"/>
        <v>123.173803526448</v>
      </c>
    </row>
    <row r="319" s="212" customFormat="1" ht="18" customHeight="1" spans="1:5">
      <c r="A319" s="143">
        <v>2100717</v>
      </c>
      <c r="B319" s="143" t="s">
        <v>355</v>
      </c>
      <c r="C319" s="221">
        <v>461</v>
      </c>
      <c r="D319" s="221">
        <v>368</v>
      </c>
      <c r="E319" s="286">
        <f t="shared" si="23"/>
        <v>125.271739130435</v>
      </c>
    </row>
    <row r="320" s="212" customFormat="1" ht="18" customHeight="1" spans="1:5">
      <c r="A320" s="143">
        <v>2100799</v>
      </c>
      <c r="B320" s="143" t="s">
        <v>356</v>
      </c>
      <c r="C320" s="221">
        <v>28</v>
      </c>
      <c r="D320" s="221">
        <v>29</v>
      </c>
      <c r="E320" s="286">
        <f t="shared" si="23"/>
        <v>96.551724137931</v>
      </c>
    </row>
    <row r="321" s="212" customFormat="1" ht="16" customHeight="1" spans="1:5">
      <c r="A321" s="143">
        <v>21011</v>
      </c>
      <c r="B321" s="145" t="s">
        <v>357</v>
      </c>
      <c r="C321" s="212">
        <f>SUM(C322:C325)</f>
        <v>4427</v>
      </c>
      <c r="D321" s="221">
        <f>SUM(D322:D325)</f>
        <v>3869</v>
      </c>
      <c r="E321" s="286">
        <f t="shared" si="23"/>
        <v>114.42233135177</v>
      </c>
    </row>
    <row r="322" s="212" customFormat="1" ht="18" customHeight="1" spans="1:5">
      <c r="A322" s="143">
        <v>2101101</v>
      </c>
      <c r="B322" s="143" t="s">
        <v>358</v>
      </c>
      <c r="C322" s="221">
        <v>1456</v>
      </c>
      <c r="D322" s="221">
        <v>1216</v>
      </c>
      <c r="E322" s="286">
        <f t="shared" si="23"/>
        <v>119.736842105263</v>
      </c>
    </row>
    <row r="323" s="212" customFormat="1" ht="18" customHeight="1" spans="1:5">
      <c r="A323" s="143">
        <v>2101102</v>
      </c>
      <c r="B323" s="143" t="s">
        <v>359</v>
      </c>
      <c r="C323" s="221">
        <v>2947</v>
      </c>
      <c r="D323" s="221">
        <v>2644</v>
      </c>
      <c r="E323" s="286">
        <f t="shared" si="23"/>
        <v>111.459909228442</v>
      </c>
    </row>
    <row r="324" s="212" customFormat="1" ht="18" customHeight="1" spans="1:5">
      <c r="A324" s="143">
        <v>2101103</v>
      </c>
      <c r="B324" s="143" t="s">
        <v>360</v>
      </c>
      <c r="C324" s="212">
        <v>10</v>
      </c>
      <c r="D324" s="221">
        <v>6</v>
      </c>
      <c r="E324" s="286">
        <f t="shared" si="23"/>
        <v>166.666666666667</v>
      </c>
    </row>
    <row r="325" s="212" customFormat="1" ht="18" customHeight="1" spans="1:5">
      <c r="A325" s="143">
        <v>2101199</v>
      </c>
      <c r="B325" s="143" t="s">
        <v>361</v>
      </c>
      <c r="C325" s="221">
        <v>14</v>
      </c>
      <c r="D325" s="221">
        <v>3</v>
      </c>
      <c r="E325" s="286">
        <f t="shared" si="23"/>
        <v>466.666666666667</v>
      </c>
    </row>
    <row r="326" s="212" customFormat="1" ht="18" customHeight="1" spans="1:5">
      <c r="A326" s="143">
        <v>21012</v>
      </c>
      <c r="B326" s="145" t="s">
        <v>362</v>
      </c>
      <c r="C326" s="221">
        <f>SUM(C327:C328)</f>
        <v>506</v>
      </c>
      <c r="D326" s="221">
        <f>SUM(D327:D328)</f>
        <v>13445</v>
      </c>
      <c r="E326" s="286">
        <f t="shared" si="23"/>
        <v>3.76348084789885</v>
      </c>
    </row>
    <row r="327" s="212" customFormat="1" ht="18" customHeight="1" spans="1:5">
      <c r="A327" s="143">
        <v>2101201</v>
      </c>
      <c r="B327" s="143" t="s">
        <v>363</v>
      </c>
      <c r="C327" s="221">
        <v>0</v>
      </c>
      <c r="D327" s="221">
        <v>2</v>
      </c>
      <c r="E327" s="286">
        <f t="shared" si="23"/>
        <v>0</v>
      </c>
    </row>
    <row r="328" s="212" customFormat="1" ht="18" customHeight="1" spans="1:5">
      <c r="A328" s="143">
        <v>2101202</v>
      </c>
      <c r="B328" s="143" t="s">
        <v>364</v>
      </c>
      <c r="C328" s="212">
        <v>506</v>
      </c>
      <c r="D328" s="221">
        <v>13443</v>
      </c>
      <c r="E328" s="286">
        <f t="shared" si="23"/>
        <v>3.76404076471026</v>
      </c>
    </row>
    <row r="329" s="212" customFormat="1" ht="18" customHeight="1" spans="1:5">
      <c r="A329" s="143">
        <v>21013</v>
      </c>
      <c r="B329" s="145" t="s">
        <v>365</v>
      </c>
      <c r="C329" s="221">
        <f>SUM(C330:C332)</f>
        <v>1384</v>
      </c>
      <c r="D329" s="221">
        <f>SUM(D330:D332)</f>
        <v>1055</v>
      </c>
      <c r="E329" s="286">
        <f t="shared" si="23"/>
        <v>131.184834123223</v>
      </c>
    </row>
    <row r="330" s="212" customFormat="1" ht="18" customHeight="1" spans="1:5">
      <c r="A330" s="143">
        <v>2101301</v>
      </c>
      <c r="B330" s="143" t="s">
        <v>366</v>
      </c>
      <c r="C330" s="221">
        <v>1384</v>
      </c>
      <c r="D330" s="221">
        <v>0</v>
      </c>
      <c r="E330" s="286"/>
    </row>
    <row r="331" s="212" customFormat="1" ht="18" customHeight="1" spans="1:5">
      <c r="A331" s="143">
        <v>2101302</v>
      </c>
      <c r="B331" s="143" t="s">
        <v>367</v>
      </c>
      <c r="C331" s="212">
        <v>0</v>
      </c>
      <c r="D331" s="221">
        <v>6</v>
      </c>
      <c r="E331" s="286">
        <f t="shared" ref="E331:E336" si="24">C331/D331*100</f>
        <v>0</v>
      </c>
    </row>
    <row r="332" s="212" customFormat="1" ht="18" customHeight="1" spans="1:5">
      <c r="A332" s="143">
        <v>2101399</v>
      </c>
      <c r="B332" s="143" t="s">
        <v>368</v>
      </c>
      <c r="C332" s="221">
        <v>0</v>
      </c>
      <c r="D332" s="221">
        <v>1049</v>
      </c>
      <c r="E332" s="286">
        <f t="shared" si="24"/>
        <v>0</v>
      </c>
    </row>
    <row r="333" s="212" customFormat="1" ht="18" customHeight="1" spans="1:5">
      <c r="A333" s="143">
        <v>21014</v>
      </c>
      <c r="B333" s="145" t="s">
        <v>369</v>
      </c>
      <c r="C333" s="221">
        <f>SUM(C334:C334)</f>
        <v>50</v>
      </c>
      <c r="D333" s="221">
        <f>SUM(D334:D334)</f>
        <v>68</v>
      </c>
      <c r="E333" s="286">
        <f t="shared" si="24"/>
        <v>73.5294117647059</v>
      </c>
    </row>
    <row r="334" s="212" customFormat="1" ht="18" customHeight="1" spans="1:5">
      <c r="A334" s="143">
        <v>2101401</v>
      </c>
      <c r="B334" s="143" t="s">
        <v>370</v>
      </c>
      <c r="C334" s="221">
        <v>50</v>
      </c>
      <c r="D334" s="221">
        <v>68</v>
      </c>
      <c r="E334" s="286">
        <f t="shared" si="24"/>
        <v>73.5294117647059</v>
      </c>
    </row>
    <row r="335" s="212" customFormat="1" ht="18" customHeight="1" spans="1:5">
      <c r="A335" s="143">
        <v>21015</v>
      </c>
      <c r="B335" s="145" t="s">
        <v>371</v>
      </c>
      <c r="C335" s="212">
        <f>SUM(C336:C338)</f>
        <v>503</v>
      </c>
      <c r="D335" s="221">
        <f>SUM(D336:D338)</f>
        <v>436</v>
      </c>
      <c r="E335" s="286">
        <f t="shared" si="24"/>
        <v>115.366972477064</v>
      </c>
    </row>
    <row r="336" s="212" customFormat="1" ht="18" customHeight="1" spans="1:5">
      <c r="A336" s="143">
        <v>2101501</v>
      </c>
      <c r="B336" s="143" t="s">
        <v>94</v>
      </c>
      <c r="C336" s="221">
        <v>461</v>
      </c>
      <c r="D336" s="221">
        <v>385</v>
      </c>
      <c r="E336" s="286">
        <f t="shared" si="24"/>
        <v>119.74025974026</v>
      </c>
    </row>
    <row r="337" s="212" customFormat="1" ht="18" customHeight="1" spans="1:5">
      <c r="A337" s="143">
        <v>2101505</v>
      </c>
      <c r="B337" s="143" t="s">
        <v>372</v>
      </c>
      <c r="C337" s="221">
        <v>40</v>
      </c>
      <c r="D337" s="221">
        <v>0</v>
      </c>
      <c r="E337" s="286"/>
    </row>
    <row r="338" s="212" customFormat="1" ht="18" customHeight="1" spans="1:5">
      <c r="A338" s="143">
        <v>2101599</v>
      </c>
      <c r="B338" s="143" t="s">
        <v>373</v>
      </c>
      <c r="C338" s="212">
        <v>2</v>
      </c>
      <c r="D338" s="221">
        <v>51</v>
      </c>
      <c r="E338" s="286">
        <f t="shared" ref="E338:E351" si="25">C338/D338*100</f>
        <v>3.92156862745098</v>
      </c>
    </row>
    <row r="339" s="212" customFormat="1" ht="18" customHeight="1" spans="1:5">
      <c r="A339" s="143">
        <v>21016</v>
      </c>
      <c r="B339" s="145" t="s">
        <v>374</v>
      </c>
      <c r="C339" s="221">
        <f>C340</f>
        <v>39</v>
      </c>
      <c r="D339" s="221">
        <f>D340</f>
        <v>8</v>
      </c>
      <c r="E339" s="286">
        <f t="shared" si="25"/>
        <v>487.5</v>
      </c>
    </row>
    <row r="340" s="212" customFormat="1" ht="18" customHeight="1" spans="1:5">
      <c r="A340" s="143">
        <v>2101601</v>
      </c>
      <c r="B340" s="143" t="s">
        <v>375</v>
      </c>
      <c r="C340" s="221">
        <v>39</v>
      </c>
      <c r="D340" s="221">
        <v>8</v>
      </c>
      <c r="E340" s="286">
        <f t="shared" si="25"/>
        <v>487.5</v>
      </c>
    </row>
    <row r="341" s="212" customFormat="1" ht="18" customHeight="1" spans="1:5">
      <c r="A341" s="143">
        <v>21099</v>
      </c>
      <c r="B341" s="145" t="s">
        <v>376</v>
      </c>
      <c r="C341" s="221">
        <f>C342</f>
        <v>34</v>
      </c>
      <c r="D341" s="221">
        <f>D342</f>
        <v>51</v>
      </c>
      <c r="E341" s="286">
        <f t="shared" si="25"/>
        <v>66.6666666666667</v>
      </c>
    </row>
    <row r="342" s="212" customFormat="1" ht="18" customHeight="1" spans="1:5">
      <c r="A342" s="143">
        <v>2109999</v>
      </c>
      <c r="B342" s="143" t="s">
        <v>377</v>
      </c>
      <c r="C342" s="212">
        <v>34</v>
      </c>
      <c r="D342" s="221">
        <v>51</v>
      </c>
      <c r="E342" s="286">
        <f t="shared" si="25"/>
        <v>66.6666666666667</v>
      </c>
    </row>
    <row r="343" s="212" customFormat="1" ht="18" customHeight="1" spans="1:5">
      <c r="A343" s="143">
        <v>211</v>
      </c>
      <c r="B343" s="145" t="s">
        <v>378</v>
      </c>
      <c r="C343" s="221">
        <f>SUM(C344,C347,C349,C353,C358,C362,C365,)</f>
        <v>9682</v>
      </c>
      <c r="D343" s="221">
        <f>SUM(D344,D347,D349,D353,D358,D362,D365)</f>
        <v>11054</v>
      </c>
      <c r="E343" s="286">
        <f t="shared" si="25"/>
        <v>87.5882033652976</v>
      </c>
    </row>
    <row r="344" s="212" customFormat="1" ht="18" customHeight="1" spans="1:5">
      <c r="A344" s="143">
        <v>21101</v>
      </c>
      <c r="B344" s="145" t="s">
        <v>379</v>
      </c>
      <c r="C344" s="221">
        <f>SUM(C345:C346)</f>
        <v>138</v>
      </c>
      <c r="D344" s="221">
        <f>SUM(D345:D346)</f>
        <v>457</v>
      </c>
      <c r="E344" s="286">
        <f t="shared" si="25"/>
        <v>30.1969365426696</v>
      </c>
    </row>
    <row r="345" s="212" customFormat="1" ht="18" customHeight="1" spans="1:5">
      <c r="A345" s="143">
        <v>2110101</v>
      </c>
      <c r="B345" s="143" t="s">
        <v>94</v>
      </c>
      <c r="C345" s="212">
        <v>65</v>
      </c>
      <c r="D345" s="221">
        <v>248</v>
      </c>
      <c r="E345" s="286">
        <f t="shared" si="25"/>
        <v>26.2096774193548</v>
      </c>
    </row>
    <row r="346" s="212" customFormat="1" ht="18" customHeight="1" spans="1:5">
      <c r="A346" s="143">
        <v>2110199</v>
      </c>
      <c r="B346" s="143" t="s">
        <v>380</v>
      </c>
      <c r="C346" s="221">
        <v>73</v>
      </c>
      <c r="D346" s="221">
        <v>209</v>
      </c>
      <c r="E346" s="286">
        <f t="shared" si="25"/>
        <v>34.9282296650718</v>
      </c>
    </row>
    <row r="347" s="212" customFormat="1" ht="18" customHeight="1" spans="1:5">
      <c r="A347" s="143">
        <v>21102</v>
      </c>
      <c r="B347" s="145" t="s">
        <v>381</v>
      </c>
      <c r="C347" s="221">
        <f>SUM(C348:C348)</f>
        <v>0</v>
      </c>
      <c r="D347" s="221">
        <f>SUM(D348:D348)</f>
        <v>14</v>
      </c>
      <c r="E347" s="286">
        <f t="shared" si="25"/>
        <v>0</v>
      </c>
    </row>
    <row r="348" s="212" customFormat="1" ht="18" customHeight="1" spans="1:5">
      <c r="A348" s="143">
        <v>2110299</v>
      </c>
      <c r="B348" s="143" t="s">
        <v>382</v>
      </c>
      <c r="C348" s="221">
        <v>0</v>
      </c>
      <c r="D348" s="221">
        <v>14</v>
      </c>
      <c r="E348" s="286">
        <f t="shared" si="25"/>
        <v>0</v>
      </c>
    </row>
    <row r="349" s="212" customFormat="1" ht="18" customHeight="1" spans="1:5">
      <c r="A349" s="143">
        <v>21103</v>
      </c>
      <c r="B349" s="145" t="s">
        <v>383</v>
      </c>
      <c r="C349" s="212">
        <f>SUM(C350:C352)</f>
        <v>4751</v>
      </c>
      <c r="D349" s="221">
        <f>SUM(D350:D352)</f>
        <v>3293</v>
      </c>
      <c r="E349" s="286">
        <f t="shared" si="25"/>
        <v>144.275736410568</v>
      </c>
    </row>
    <row r="350" s="212" customFormat="1" ht="18" customHeight="1" spans="1:5">
      <c r="A350" s="143">
        <v>2110302</v>
      </c>
      <c r="B350" s="143" t="s">
        <v>384</v>
      </c>
      <c r="C350" s="221">
        <v>3105</v>
      </c>
      <c r="D350" s="221">
        <v>2639</v>
      </c>
      <c r="E350" s="286">
        <f t="shared" si="25"/>
        <v>117.6582038651</v>
      </c>
    </row>
    <row r="351" s="212" customFormat="1" ht="18" customHeight="1" spans="1:5">
      <c r="A351" s="143">
        <v>2110304</v>
      </c>
      <c r="B351" s="143" t="s">
        <v>385</v>
      </c>
      <c r="C351" s="221">
        <v>1612</v>
      </c>
      <c r="D351" s="221">
        <v>654</v>
      </c>
      <c r="E351" s="286">
        <f t="shared" si="25"/>
        <v>246.483180428135</v>
      </c>
    </row>
    <row r="352" s="212" customFormat="1" ht="18" customHeight="1" spans="1:5">
      <c r="A352" s="143">
        <v>2110399</v>
      </c>
      <c r="B352" s="143" t="s">
        <v>386</v>
      </c>
      <c r="C352" s="212">
        <v>34</v>
      </c>
      <c r="D352" s="221">
        <v>0</v>
      </c>
      <c r="E352" s="286"/>
    </row>
    <row r="353" s="212" customFormat="1" ht="18" customHeight="1" spans="1:5">
      <c r="A353" s="143">
        <v>21104</v>
      </c>
      <c r="B353" s="145" t="s">
        <v>387</v>
      </c>
      <c r="C353" s="221">
        <f>SUM(C354:C357)</f>
        <v>4063</v>
      </c>
      <c r="D353" s="221">
        <f>SUM(D354:D357)</f>
        <v>5453</v>
      </c>
      <c r="E353" s="286">
        <f t="shared" ref="E353:E355" si="26">C353/D353*100</f>
        <v>74.5094443425637</v>
      </c>
    </row>
    <row r="354" s="212" customFormat="1" ht="18" customHeight="1" spans="1:5">
      <c r="A354" s="143">
        <v>2110401</v>
      </c>
      <c r="B354" s="143" t="s">
        <v>388</v>
      </c>
      <c r="C354" s="221">
        <v>1633</v>
      </c>
      <c r="D354" s="221">
        <v>1845</v>
      </c>
      <c r="E354" s="286">
        <f t="shared" si="26"/>
        <v>88.5094850948509</v>
      </c>
    </row>
    <row r="355" s="212" customFormat="1" ht="18" customHeight="1" spans="1:5">
      <c r="A355" s="143">
        <v>2110402</v>
      </c>
      <c r="B355" s="143" t="s">
        <v>389</v>
      </c>
      <c r="C355" s="221">
        <v>863</v>
      </c>
      <c r="D355" s="221">
        <v>2211</v>
      </c>
      <c r="E355" s="286">
        <f t="shared" si="26"/>
        <v>39.0321121664405</v>
      </c>
    </row>
    <row r="356" s="212" customFormat="1" ht="18" customHeight="1" spans="1:5">
      <c r="A356" s="143">
        <v>2110406</v>
      </c>
      <c r="B356" s="143" t="s">
        <v>390</v>
      </c>
      <c r="C356" s="212">
        <v>190</v>
      </c>
      <c r="D356" s="221">
        <v>0</v>
      </c>
      <c r="E356" s="286"/>
    </row>
    <row r="357" s="212" customFormat="1" ht="18" customHeight="1" spans="1:5">
      <c r="A357" s="143">
        <v>2110499</v>
      </c>
      <c r="B357" s="143" t="s">
        <v>391</v>
      </c>
      <c r="C357" s="221">
        <v>1377</v>
      </c>
      <c r="D357" s="221">
        <v>1397</v>
      </c>
      <c r="E357" s="286">
        <f t="shared" ref="E357:E388" si="27">C357/D357*100</f>
        <v>98.5683607730852</v>
      </c>
    </row>
    <row r="358" s="212" customFormat="1" ht="18" customHeight="1" spans="1:5">
      <c r="A358" s="143">
        <v>21105</v>
      </c>
      <c r="B358" s="145" t="s">
        <v>392</v>
      </c>
      <c r="C358" s="221">
        <f>SUM(C359:C361)</f>
        <v>699</v>
      </c>
      <c r="D358" s="221">
        <f>SUM(D359:D361)</f>
        <v>1790</v>
      </c>
      <c r="E358" s="286">
        <f t="shared" si="27"/>
        <v>39.0502793296089</v>
      </c>
    </row>
    <row r="359" s="212" customFormat="1" ht="18" customHeight="1" spans="1:5">
      <c r="A359" s="143">
        <v>2110501</v>
      </c>
      <c r="B359" s="143" t="s">
        <v>393</v>
      </c>
      <c r="C359" s="212">
        <v>547</v>
      </c>
      <c r="D359" s="221">
        <v>501</v>
      </c>
      <c r="E359" s="286">
        <f t="shared" si="27"/>
        <v>109.181636726547</v>
      </c>
    </row>
    <row r="360" s="212" customFormat="1" ht="18" customHeight="1" spans="1:5">
      <c r="A360" s="143">
        <v>2110507</v>
      </c>
      <c r="B360" s="143" t="s">
        <v>394</v>
      </c>
      <c r="C360" s="221">
        <v>152</v>
      </c>
      <c r="D360" s="221">
        <v>1005</v>
      </c>
      <c r="E360" s="286">
        <f t="shared" si="27"/>
        <v>15.1243781094527</v>
      </c>
    </row>
    <row r="361" s="212" customFormat="1" ht="18" customHeight="1" spans="1:5">
      <c r="A361" s="143">
        <v>2110599</v>
      </c>
      <c r="B361" s="143" t="s">
        <v>395</v>
      </c>
      <c r="C361" s="221">
        <v>0</v>
      </c>
      <c r="D361" s="221">
        <v>284</v>
      </c>
      <c r="E361" s="286">
        <f t="shared" si="27"/>
        <v>0</v>
      </c>
    </row>
    <row r="362" s="212" customFormat="1" ht="18" customHeight="1" spans="1:5">
      <c r="A362" s="143">
        <v>21111</v>
      </c>
      <c r="B362" s="145" t="s">
        <v>396</v>
      </c>
      <c r="C362" s="221">
        <f>SUM(C363:C364)</f>
        <v>31</v>
      </c>
      <c r="D362" s="221">
        <f>SUM(D363:D364)</f>
        <v>30</v>
      </c>
      <c r="E362" s="286">
        <f t="shared" si="27"/>
        <v>103.333333333333</v>
      </c>
    </row>
    <row r="363" s="212" customFormat="1" ht="18" customHeight="1" spans="1:5">
      <c r="A363" s="143">
        <v>2111101</v>
      </c>
      <c r="B363" s="143" t="s">
        <v>397</v>
      </c>
      <c r="C363" s="212">
        <v>0</v>
      </c>
      <c r="D363" s="221">
        <v>4</v>
      </c>
      <c r="E363" s="286">
        <f t="shared" si="27"/>
        <v>0</v>
      </c>
    </row>
    <row r="364" s="212" customFormat="1" ht="18" customHeight="1" spans="1:5">
      <c r="A364" s="143">
        <v>2111199</v>
      </c>
      <c r="B364" s="143" t="s">
        <v>398</v>
      </c>
      <c r="C364" s="221">
        <v>31</v>
      </c>
      <c r="D364" s="221">
        <v>26</v>
      </c>
      <c r="E364" s="286">
        <f t="shared" si="27"/>
        <v>119.230769230769</v>
      </c>
    </row>
    <row r="365" s="212" customFormat="1" ht="18" customHeight="1" spans="1:5">
      <c r="A365" s="143">
        <v>21114</v>
      </c>
      <c r="B365" s="145" t="s">
        <v>399</v>
      </c>
      <c r="C365" s="221">
        <f>SUM(C366:C366)</f>
        <v>0</v>
      </c>
      <c r="D365" s="221">
        <f>SUM(D366:D366)</f>
        <v>17</v>
      </c>
      <c r="E365" s="286">
        <f t="shared" si="27"/>
        <v>0</v>
      </c>
    </row>
    <row r="366" s="212" customFormat="1" ht="18" customHeight="1" spans="1:5">
      <c r="A366" s="143">
        <v>2111499</v>
      </c>
      <c r="B366" s="143" t="s">
        <v>400</v>
      </c>
      <c r="C366" s="212">
        <v>0</v>
      </c>
      <c r="D366" s="221">
        <v>17</v>
      </c>
      <c r="E366" s="286">
        <f t="shared" si="27"/>
        <v>0</v>
      </c>
    </row>
    <row r="367" s="212" customFormat="1" ht="18" customHeight="1" spans="1:5">
      <c r="A367" s="143">
        <v>212</v>
      </c>
      <c r="B367" s="145" t="s">
        <v>401</v>
      </c>
      <c r="C367" s="221">
        <f>SUM(C368,C374,C376,C379,C381,C383)</f>
        <v>11974</v>
      </c>
      <c r="D367" s="221">
        <f>SUM(D368,D374,D376,D379,D381,D383)</f>
        <v>13703</v>
      </c>
      <c r="E367" s="286">
        <f t="shared" si="27"/>
        <v>87.3823250383128</v>
      </c>
    </row>
    <row r="368" s="212" customFormat="1" ht="18" customHeight="1" spans="1:5">
      <c r="A368" s="143">
        <v>21201</v>
      </c>
      <c r="B368" s="145" t="s">
        <v>402</v>
      </c>
      <c r="C368" s="221">
        <f>SUM(C369:C373)</f>
        <v>6566</v>
      </c>
      <c r="D368" s="221">
        <f>SUM(D369:D373)</f>
        <v>6429</v>
      </c>
      <c r="E368" s="286">
        <f t="shared" si="27"/>
        <v>102.130969046508</v>
      </c>
    </row>
    <row r="369" s="212" customFormat="1" ht="18" customHeight="1" spans="1:5">
      <c r="A369" s="143">
        <v>2120101</v>
      </c>
      <c r="B369" s="143" t="s">
        <v>94</v>
      </c>
      <c r="C369" s="221">
        <v>1595</v>
      </c>
      <c r="D369" s="221">
        <v>1281</v>
      </c>
      <c r="E369" s="286">
        <f t="shared" si="27"/>
        <v>124.512099921936</v>
      </c>
    </row>
    <row r="370" s="212" customFormat="1" ht="18" customHeight="1" spans="1:5">
      <c r="A370" s="143">
        <v>2120102</v>
      </c>
      <c r="B370" s="143" t="s">
        <v>95</v>
      </c>
      <c r="C370" s="212">
        <v>0</v>
      </c>
      <c r="D370" s="221">
        <v>50</v>
      </c>
      <c r="E370" s="286">
        <f t="shared" si="27"/>
        <v>0</v>
      </c>
    </row>
    <row r="371" s="212" customFormat="1" ht="18" customHeight="1" spans="1:5">
      <c r="A371" s="143">
        <v>2120104</v>
      </c>
      <c r="B371" s="143" t="s">
        <v>403</v>
      </c>
      <c r="C371" s="221">
        <v>865</v>
      </c>
      <c r="D371" s="221">
        <v>648</v>
      </c>
      <c r="E371" s="286">
        <f t="shared" si="27"/>
        <v>133.487654320988</v>
      </c>
    </row>
    <row r="372" s="212" customFormat="1" ht="18" customHeight="1" spans="1:5">
      <c r="A372" s="143">
        <v>2120107</v>
      </c>
      <c r="B372" s="143" t="s">
        <v>404</v>
      </c>
      <c r="C372" s="221">
        <v>153</v>
      </c>
      <c r="D372" s="221">
        <v>114</v>
      </c>
      <c r="E372" s="286">
        <f t="shared" si="27"/>
        <v>134.210526315789</v>
      </c>
    </row>
    <row r="373" s="212" customFormat="1" ht="18" customHeight="1" spans="1:5">
      <c r="A373" s="143">
        <v>2120199</v>
      </c>
      <c r="B373" s="143" t="s">
        <v>405</v>
      </c>
      <c r="C373" s="212">
        <v>3953</v>
      </c>
      <c r="D373" s="221">
        <v>4336</v>
      </c>
      <c r="E373" s="286">
        <f t="shared" si="27"/>
        <v>91.1669741697417</v>
      </c>
    </row>
    <row r="374" s="212" customFormat="1" ht="18" customHeight="1" spans="1:5">
      <c r="A374" s="143">
        <v>21202</v>
      </c>
      <c r="B374" s="145" t="s">
        <v>406</v>
      </c>
      <c r="C374" s="221">
        <f>C375</f>
        <v>919</v>
      </c>
      <c r="D374" s="221">
        <f>D375</f>
        <v>563</v>
      </c>
      <c r="E374" s="286">
        <f t="shared" si="27"/>
        <v>163.232682060391</v>
      </c>
    </row>
    <row r="375" s="212" customFormat="1" ht="18" customHeight="1" spans="1:5">
      <c r="A375" s="143">
        <v>2120201</v>
      </c>
      <c r="B375" s="143" t="s">
        <v>407</v>
      </c>
      <c r="C375" s="221">
        <v>919</v>
      </c>
      <c r="D375" s="221">
        <v>563</v>
      </c>
      <c r="E375" s="286">
        <f t="shared" si="27"/>
        <v>163.232682060391</v>
      </c>
    </row>
    <row r="376" s="212" customFormat="1" ht="18" customHeight="1" spans="1:5">
      <c r="A376" s="143">
        <v>21203</v>
      </c>
      <c r="B376" s="145" t="s">
        <v>408</v>
      </c>
      <c r="C376" s="221">
        <f>SUM(C377:C378)</f>
        <v>3277</v>
      </c>
      <c r="D376" s="221">
        <f>SUM(D377:D378)</f>
        <v>1821</v>
      </c>
      <c r="E376" s="286">
        <f t="shared" si="27"/>
        <v>179.956068094454</v>
      </c>
    </row>
    <row r="377" s="212" customFormat="1" ht="18" customHeight="1" spans="1:5">
      <c r="A377" s="143">
        <v>2120303</v>
      </c>
      <c r="B377" s="143" t="s">
        <v>409</v>
      </c>
      <c r="C377" s="212">
        <v>2180</v>
      </c>
      <c r="D377" s="221">
        <v>1798</v>
      </c>
      <c r="E377" s="286">
        <f t="shared" si="27"/>
        <v>121.245828698554</v>
      </c>
    </row>
    <row r="378" s="212" customFormat="1" ht="18" customHeight="1" spans="1:5">
      <c r="A378" s="143">
        <v>2120399</v>
      </c>
      <c r="B378" s="143" t="s">
        <v>410</v>
      </c>
      <c r="C378" s="221">
        <v>1097</v>
      </c>
      <c r="D378" s="221">
        <v>23</v>
      </c>
      <c r="E378" s="286">
        <f t="shared" si="27"/>
        <v>4769.5652173913</v>
      </c>
    </row>
    <row r="379" s="212" customFormat="1" ht="18" customHeight="1" spans="1:5">
      <c r="A379" s="143">
        <v>21205</v>
      </c>
      <c r="B379" s="145" t="s">
        <v>411</v>
      </c>
      <c r="C379" s="221">
        <f t="shared" ref="C379:C383" si="28">C380</f>
        <v>829</v>
      </c>
      <c r="D379" s="221">
        <f t="shared" ref="D379:D383" si="29">D380</f>
        <v>356</v>
      </c>
      <c r="E379" s="286">
        <f t="shared" si="27"/>
        <v>232.865168539326</v>
      </c>
    </row>
    <row r="380" s="212" customFormat="1" ht="18" customHeight="1" spans="1:5">
      <c r="A380" s="143">
        <v>2120501</v>
      </c>
      <c r="B380" s="143" t="s">
        <v>412</v>
      </c>
      <c r="C380" s="212">
        <v>829</v>
      </c>
      <c r="D380" s="221">
        <v>356</v>
      </c>
      <c r="E380" s="286">
        <f t="shared" si="27"/>
        <v>232.865168539326</v>
      </c>
    </row>
    <row r="381" s="212" customFormat="1" ht="18" customHeight="1" spans="1:5">
      <c r="A381" s="143">
        <v>21206</v>
      </c>
      <c r="B381" s="145" t="s">
        <v>413</v>
      </c>
      <c r="C381" s="221">
        <f t="shared" si="28"/>
        <v>1</v>
      </c>
      <c r="D381" s="221">
        <f t="shared" si="29"/>
        <v>1</v>
      </c>
      <c r="E381" s="286">
        <f t="shared" si="27"/>
        <v>100</v>
      </c>
    </row>
    <row r="382" s="212" customFormat="1" ht="18" customHeight="1" spans="1:5">
      <c r="A382" s="143">
        <v>2120601</v>
      </c>
      <c r="B382" s="143" t="s">
        <v>414</v>
      </c>
      <c r="C382" s="221">
        <v>1</v>
      </c>
      <c r="D382" s="221">
        <v>1</v>
      </c>
      <c r="E382" s="286">
        <f t="shared" si="27"/>
        <v>100</v>
      </c>
    </row>
    <row r="383" s="212" customFormat="1" ht="18" customHeight="1" spans="1:5">
      <c r="A383" s="143">
        <v>21299</v>
      </c>
      <c r="B383" s="145" t="s">
        <v>415</v>
      </c>
      <c r="C383" s="221">
        <f t="shared" si="28"/>
        <v>382</v>
      </c>
      <c r="D383" s="221">
        <f t="shared" si="29"/>
        <v>4533</v>
      </c>
      <c r="E383" s="286">
        <f t="shared" si="27"/>
        <v>8.42709022722259</v>
      </c>
    </row>
    <row r="384" s="212" customFormat="1" ht="18" customHeight="1" spans="1:5">
      <c r="A384" s="143">
        <v>2129999</v>
      </c>
      <c r="B384" s="143" t="s">
        <v>416</v>
      </c>
      <c r="C384" s="212">
        <v>382</v>
      </c>
      <c r="D384" s="221">
        <v>4533</v>
      </c>
      <c r="E384" s="286">
        <f t="shared" si="27"/>
        <v>8.42709022722259</v>
      </c>
    </row>
    <row r="385" s="212" customFormat="1" ht="18" customHeight="1" spans="1:5">
      <c r="A385" s="143">
        <v>213</v>
      </c>
      <c r="B385" s="145" t="s">
        <v>417</v>
      </c>
      <c r="C385" s="221">
        <f>SUM(C386,C406,C418,C431,C437,C443,C447,C449)</f>
        <v>56245</v>
      </c>
      <c r="D385" s="221">
        <f>SUM(D386,D406,D418,D431,D437,D443,D447,D449)</f>
        <v>57482</v>
      </c>
      <c r="E385" s="286">
        <f t="shared" si="27"/>
        <v>97.8480219894924</v>
      </c>
    </row>
    <row r="386" s="212" customFormat="1" ht="18" customHeight="1" spans="1:5">
      <c r="A386" s="143">
        <v>21301</v>
      </c>
      <c r="B386" s="145" t="s">
        <v>418</v>
      </c>
      <c r="C386" s="221">
        <f>SUM(C387:C405)</f>
        <v>20071</v>
      </c>
      <c r="D386" s="221">
        <f>SUM(D387:D405)</f>
        <v>16828</v>
      </c>
      <c r="E386" s="286">
        <f t="shared" si="27"/>
        <v>119.271452341336</v>
      </c>
    </row>
    <row r="387" s="212" customFormat="1" ht="18" customHeight="1" spans="1:5">
      <c r="A387" s="143">
        <v>2130101</v>
      </c>
      <c r="B387" s="143" t="s">
        <v>94</v>
      </c>
      <c r="C387" s="212">
        <v>3391</v>
      </c>
      <c r="D387" s="221">
        <v>2928</v>
      </c>
      <c r="E387" s="286">
        <f t="shared" si="27"/>
        <v>115.812841530055</v>
      </c>
    </row>
    <row r="388" s="212" customFormat="1" ht="18" customHeight="1" spans="1:5">
      <c r="A388" s="143">
        <v>2130104</v>
      </c>
      <c r="B388" s="143" t="s">
        <v>104</v>
      </c>
      <c r="C388" s="221">
        <v>1927</v>
      </c>
      <c r="D388" s="221">
        <v>653</v>
      </c>
      <c r="E388" s="286">
        <f t="shared" si="27"/>
        <v>295.09954058193</v>
      </c>
    </row>
    <row r="389" s="212" customFormat="1" ht="18" customHeight="1" spans="1:5">
      <c r="A389" s="143">
        <v>2130105</v>
      </c>
      <c r="B389" s="143" t="s">
        <v>419</v>
      </c>
      <c r="C389" s="221">
        <v>7</v>
      </c>
      <c r="D389" s="221">
        <v>0</v>
      </c>
      <c r="E389" s="286"/>
    </row>
    <row r="390" s="212" customFormat="1" ht="18" customHeight="1" spans="1:5">
      <c r="A390" s="143">
        <v>2130106</v>
      </c>
      <c r="B390" s="143" t="s">
        <v>420</v>
      </c>
      <c r="C390" s="221">
        <v>2</v>
      </c>
      <c r="D390" s="221">
        <v>15</v>
      </c>
      <c r="E390" s="286">
        <f t="shared" ref="E390:E401" si="30">C390/D390*100</f>
        <v>13.3333333333333</v>
      </c>
    </row>
    <row r="391" s="212" customFormat="1" ht="18" customHeight="1" spans="1:5">
      <c r="A391" s="143">
        <v>2130108</v>
      </c>
      <c r="B391" s="143" t="s">
        <v>421</v>
      </c>
      <c r="C391" s="212">
        <v>105</v>
      </c>
      <c r="D391" s="221">
        <v>305</v>
      </c>
      <c r="E391" s="286">
        <f t="shared" si="30"/>
        <v>34.4262295081967</v>
      </c>
    </row>
    <row r="392" s="212" customFormat="1" ht="18" customHeight="1" spans="1:5">
      <c r="A392" s="143">
        <v>2130109</v>
      </c>
      <c r="B392" s="143" t="s">
        <v>422</v>
      </c>
      <c r="C392" s="221">
        <v>24</v>
      </c>
      <c r="D392" s="221">
        <v>8</v>
      </c>
      <c r="E392" s="286">
        <f t="shared" si="30"/>
        <v>300</v>
      </c>
    </row>
    <row r="393" s="212" customFormat="1" ht="18" customHeight="1" spans="1:5">
      <c r="A393" s="143">
        <v>2130110</v>
      </c>
      <c r="B393" s="143" t="s">
        <v>423</v>
      </c>
      <c r="C393" s="221">
        <v>0</v>
      </c>
      <c r="D393" s="221">
        <v>9</v>
      </c>
      <c r="E393" s="286">
        <f t="shared" si="30"/>
        <v>0</v>
      </c>
    </row>
    <row r="394" s="212" customFormat="1" ht="18" customHeight="1" spans="1:5">
      <c r="A394" s="143">
        <v>2130119</v>
      </c>
      <c r="B394" s="143" t="s">
        <v>424</v>
      </c>
      <c r="C394" s="212">
        <v>10</v>
      </c>
      <c r="D394" s="221">
        <v>112</v>
      </c>
      <c r="E394" s="286">
        <f t="shared" si="30"/>
        <v>8.92857142857143</v>
      </c>
    </row>
    <row r="395" s="212" customFormat="1" ht="18" customHeight="1" spans="1:5">
      <c r="A395" s="143">
        <v>2130121</v>
      </c>
      <c r="B395" s="143" t="s">
        <v>425</v>
      </c>
      <c r="C395" s="221">
        <v>319</v>
      </c>
      <c r="D395" s="221">
        <v>330</v>
      </c>
      <c r="E395" s="286">
        <f t="shared" si="30"/>
        <v>96.6666666666667</v>
      </c>
    </row>
    <row r="396" s="212" customFormat="1" ht="18" customHeight="1" spans="1:5">
      <c r="A396" s="143">
        <v>2130122</v>
      </c>
      <c r="B396" s="143" t="s">
        <v>426</v>
      </c>
      <c r="C396" s="221">
        <v>2496</v>
      </c>
      <c r="D396" s="221">
        <v>2358</v>
      </c>
      <c r="E396" s="286">
        <f t="shared" si="30"/>
        <v>105.852417302799</v>
      </c>
    </row>
    <row r="397" s="212" customFormat="1" ht="18" customHeight="1" spans="1:5">
      <c r="A397" s="143">
        <v>2130124</v>
      </c>
      <c r="B397" s="143" t="s">
        <v>427</v>
      </c>
      <c r="C397" s="221">
        <v>0</v>
      </c>
      <c r="D397" s="221">
        <v>80</v>
      </c>
      <c r="E397" s="286">
        <f t="shared" si="30"/>
        <v>0</v>
      </c>
    </row>
    <row r="398" s="212" customFormat="1" ht="18" customHeight="1" spans="1:5">
      <c r="A398" s="143">
        <v>2130125</v>
      </c>
      <c r="B398" s="143" t="s">
        <v>428</v>
      </c>
      <c r="C398" s="212">
        <v>0</v>
      </c>
      <c r="D398" s="221">
        <v>38</v>
      </c>
      <c r="E398" s="286">
        <f t="shared" si="30"/>
        <v>0</v>
      </c>
    </row>
    <row r="399" s="212" customFormat="1" ht="18" customHeight="1" spans="1:5">
      <c r="A399" s="143">
        <v>2130126</v>
      </c>
      <c r="B399" s="143" t="s">
        <v>429</v>
      </c>
      <c r="C399" s="221">
        <v>564</v>
      </c>
      <c r="D399" s="221">
        <v>1630</v>
      </c>
      <c r="E399" s="286">
        <f t="shared" si="30"/>
        <v>34.601226993865</v>
      </c>
    </row>
    <row r="400" s="212" customFormat="1" ht="18" customHeight="1" spans="1:5">
      <c r="A400" s="143">
        <v>2130135</v>
      </c>
      <c r="B400" s="143" t="s">
        <v>430</v>
      </c>
      <c r="C400" s="221">
        <v>38</v>
      </c>
      <c r="D400" s="221">
        <v>290</v>
      </c>
      <c r="E400" s="286">
        <f t="shared" si="30"/>
        <v>13.1034482758621</v>
      </c>
    </row>
    <row r="401" s="212" customFormat="1" ht="18" customHeight="1" spans="1:5">
      <c r="A401" s="143">
        <v>2130142</v>
      </c>
      <c r="B401" s="143" t="s">
        <v>431</v>
      </c>
      <c r="C401" s="212">
        <v>2612</v>
      </c>
      <c r="D401" s="221">
        <v>3241</v>
      </c>
      <c r="E401" s="286">
        <f t="shared" si="30"/>
        <v>80.5924097500771</v>
      </c>
    </row>
    <row r="402" s="212" customFormat="1" ht="18" customHeight="1" spans="1:5">
      <c r="A402" s="143">
        <v>2130148</v>
      </c>
      <c r="B402" s="143" t="s">
        <v>432</v>
      </c>
      <c r="C402" s="221">
        <v>25</v>
      </c>
      <c r="D402" s="221">
        <v>0</v>
      </c>
      <c r="E402" s="286"/>
    </row>
    <row r="403" s="212" customFormat="1" ht="18" customHeight="1" spans="1:5">
      <c r="A403" s="143">
        <v>2130152</v>
      </c>
      <c r="B403" s="143" t="s">
        <v>433</v>
      </c>
      <c r="C403" s="221">
        <v>4</v>
      </c>
      <c r="D403" s="221">
        <v>0</v>
      </c>
      <c r="E403" s="286"/>
    </row>
    <row r="404" s="212" customFormat="1" ht="18" customHeight="1" spans="1:5">
      <c r="A404" s="143">
        <v>2130153</v>
      </c>
      <c r="B404" s="143" t="s">
        <v>434</v>
      </c>
      <c r="C404" s="221">
        <v>1457</v>
      </c>
      <c r="D404" s="221">
        <v>1450</v>
      </c>
      <c r="E404" s="286">
        <f t="shared" ref="E404:E428" si="31">C404/D404*100</f>
        <v>100.48275862069</v>
      </c>
    </row>
    <row r="405" s="212" customFormat="1" ht="18" customHeight="1" spans="1:5">
      <c r="A405" s="143">
        <v>2130199</v>
      </c>
      <c r="B405" s="143" t="s">
        <v>435</v>
      </c>
      <c r="C405" s="212">
        <v>7090</v>
      </c>
      <c r="D405" s="221">
        <v>3381</v>
      </c>
      <c r="E405" s="286">
        <f t="shared" si="31"/>
        <v>209.701271813073</v>
      </c>
    </row>
    <row r="406" s="212" customFormat="1" ht="18" customHeight="1" spans="1:5">
      <c r="A406" s="143">
        <v>21302</v>
      </c>
      <c r="B406" s="145" t="s">
        <v>436</v>
      </c>
      <c r="C406" s="221">
        <f>SUM(C407:C417)</f>
        <v>9942</v>
      </c>
      <c r="D406" s="221">
        <f>SUM(D407:D417)</f>
        <v>10254</v>
      </c>
      <c r="E406" s="286">
        <f t="shared" si="31"/>
        <v>96.9572849619661</v>
      </c>
    </row>
    <row r="407" s="212" customFormat="1" ht="18" customHeight="1" spans="1:5">
      <c r="A407" s="143">
        <v>2130201</v>
      </c>
      <c r="B407" s="143" t="s">
        <v>94</v>
      </c>
      <c r="C407" s="221">
        <v>6158</v>
      </c>
      <c r="D407" s="221">
        <v>4802</v>
      </c>
      <c r="E407" s="286">
        <f t="shared" si="31"/>
        <v>128.238234069138</v>
      </c>
    </row>
    <row r="408" s="212" customFormat="1" ht="18" customHeight="1" spans="1:5">
      <c r="A408" s="143">
        <v>2130204</v>
      </c>
      <c r="B408" s="143" t="s">
        <v>437</v>
      </c>
      <c r="C408" s="212">
        <v>0</v>
      </c>
      <c r="D408" s="221">
        <v>732</v>
      </c>
      <c r="E408" s="286">
        <f t="shared" si="31"/>
        <v>0</v>
      </c>
    </row>
    <row r="409" s="212" customFormat="1" ht="18" customHeight="1" spans="1:5">
      <c r="A409" s="143">
        <v>2130205</v>
      </c>
      <c r="B409" s="143" t="s">
        <v>438</v>
      </c>
      <c r="C409" s="221">
        <v>385</v>
      </c>
      <c r="D409" s="221">
        <v>824</v>
      </c>
      <c r="E409" s="286">
        <f t="shared" si="31"/>
        <v>46.7233009708738</v>
      </c>
    </row>
    <row r="410" s="212" customFormat="1" ht="18" customHeight="1" spans="1:5">
      <c r="A410" s="143">
        <v>2130207</v>
      </c>
      <c r="B410" s="143" t="s">
        <v>439</v>
      </c>
      <c r="C410" s="221">
        <v>0</v>
      </c>
      <c r="D410" s="221">
        <v>179</v>
      </c>
      <c r="E410" s="286">
        <f t="shared" si="31"/>
        <v>0</v>
      </c>
    </row>
    <row r="411" s="212" customFormat="1" ht="18" customHeight="1" spans="1:5">
      <c r="A411" s="143">
        <v>2130209</v>
      </c>
      <c r="B411" s="143" t="s">
        <v>440</v>
      </c>
      <c r="C411" s="221">
        <v>1654</v>
      </c>
      <c r="D411" s="221">
        <v>2272</v>
      </c>
      <c r="E411" s="286">
        <f t="shared" si="31"/>
        <v>72.7992957746479</v>
      </c>
    </row>
    <row r="412" s="212" customFormat="1" ht="18" customHeight="1" spans="1:5">
      <c r="A412" s="143">
        <v>2130211</v>
      </c>
      <c r="B412" s="143" t="s">
        <v>441</v>
      </c>
      <c r="C412" s="212">
        <v>2</v>
      </c>
      <c r="D412" s="221">
        <v>15</v>
      </c>
      <c r="E412" s="286">
        <f t="shared" si="31"/>
        <v>13.3333333333333</v>
      </c>
    </row>
    <row r="413" s="212" customFormat="1" ht="18" customHeight="1" spans="1:5">
      <c r="A413" s="143">
        <v>2130213</v>
      </c>
      <c r="B413" s="143" t="s">
        <v>442</v>
      </c>
      <c r="C413" s="221">
        <v>77</v>
      </c>
      <c r="D413" s="221">
        <v>18</v>
      </c>
      <c r="E413" s="286">
        <f t="shared" si="31"/>
        <v>427.777777777778</v>
      </c>
    </row>
    <row r="414" s="212" customFormat="1" ht="18" customHeight="1" spans="1:5">
      <c r="A414" s="143">
        <v>2130221</v>
      </c>
      <c r="B414" s="143" t="s">
        <v>443</v>
      </c>
      <c r="C414" s="221">
        <v>0</v>
      </c>
      <c r="D414" s="221">
        <v>25</v>
      </c>
      <c r="E414" s="286">
        <f t="shared" si="31"/>
        <v>0</v>
      </c>
    </row>
    <row r="415" s="212" customFormat="1" ht="18" customHeight="1" spans="1:5">
      <c r="A415" s="143">
        <v>2130234</v>
      </c>
      <c r="B415" s="143" t="s">
        <v>444</v>
      </c>
      <c r="C415" s="212">
        <v>332</v>
      </c>
      <c r="D415" s="221">
        <v>70</v>
      </c>
      <c r="E415" s="286">
        <f t="shared" si="31"/>
        <v>474.285714285714</v>
      </c>
    </row>
    <row r="416" s="212" customFormat="1" ht="18" customHeight="1" spans="1:5">
      <c r="A416" s="143">
        <v>2130236</v>
      </c>
      <c r="B416" s="143" t="s">
        <v>445</v>
      </c>
      <c r="C416" s="221">
        <v>50</v>
      </c>
      <c r="D416" s="221">
        <v>288</v>
      </c>
      <c r="E416" s="286">
        <f t="shared" si="31"/>
        <v>17.3611111111111</v>
      </c>
    </row>
    <row r="417" s="212" customFormat="1" ht="18" customHeight="1" spans="1:5">
      <c r="A417" s="143">
        <v>2130299</v>
      </c>
      <c r="B417" s="143" t="s">
        <v>446</v>
      </c>
      <c r="C417" s="221">
        <v>1284</v>
      </c>
      <c r="D417" s="221">
        <v>1029</v>
      </c>
      <c r="E417" s="286">
        <f t="shared" si="31"/>
        <v>124.781341107872</v>
      </c>
    </row>
    <row r="418" s="212" customFormat="1" ht="18" customHeight="1" spans="1:5">
      <c r="A418" s="143">
        <v>21303</v>
      </c>
      <c r="B418" s="145" t="s">
        <v>447</v>
      </c>
      <c r="C418" s="221">
        <f>SUM(C419:C430)</f>
        <v>2987</v>
      </c>
      <c r="D418" s="221">
        <f>SUM(D419:D430)</f>
        <v>2274</v>
      </c>
      <c r="E418" s="286">
        <f t="shared" si="31"/>
        <v>131.354441512753</v>
      </c>
    </row>
    <row r="419" s="212" customFormat="1" ht="18" customHeight="1" spans="1:5">
      <c r="A419" s="143">
        <v>2130301</v>
      </c>
      <c r="B419" s="143" t="s">
        <v>94</v>
      </c>
      <c r="C419" s="212">
        <v>31</v>
      </c>
      <c r="D419" s="221">
        <v>50</v>
      </c>
      <c r="E419" s="286">
        <f t="shared" si="31"/>
        <v>62</v>
      </c>
    </row>
    <row r="420" s="212" customFormat="1" ht="18" customHeight="1" spans="1:5">
      <c r="A420" s="143">
        <v>2130304</v>
      </c>
      <c r="B420" s="143" t="s">
        <v>448</v>
      </c>
      <c r="C420" s="221">
        <v>5</v>
      </c>
      <c r="D420" s="221">
        <v>5</v>
      </c>
      <c r="E420" s="286">
        <f t="shared" si="31"/>
        <v>100</v>
      </c>
    </row>
    <row r="421" s="212" customFormat="1" ht="18" customHeight="1" spans="1:5">
      <c r="A421" s="143">
        <v>2130305</v>
      </c>
      <c r="B421" s="143" t="s">
        <v>449</v>
      </c>
      <c r="C421" s="221">
        <v>597</v>
      </c>
      <c r="D421" s="221">
        <v>350</v>
      </c>
      <c r="E421" s="286">
        <f t="shared" si="31"/>
        <v>170.571428571429</v>
      </c>
    </row>
    <row r="422" s="212" customFormat="1" ht="18" customHeight="1" spans="1:5">
      <c r="A422" s="143">
        <v>2130306</v>
      </c>
      <c r="B422" s="143" t="s">
        <v>450</v>
      </c>
      <c r="C422" s="212">
        <v>50</v>
      </c>
      <c r="D422" s="221">
        <v>117</v>
      </c>
      <c r="E422" s="286">
        <f t="shared" si="31"/>
        <v>42.7350427350427</v>
      </c>
    </row>
    <row r="423" s="212" customFormat="1" ht="18" customHeight="1" spans="1:5">
      <c r="A423" s="143">
        <v>2130311</v>
      </c>
      <c r="B423" s="143" t="s">
        <v>451</v>
      </c>
      <c r="C423" s="221">
        <v>7</v>
      </c>
      <c r="D423" s="221">
        <v>18</v>
      </c>
      <c r="E423" s="286">
        <f t="shared" si="31"/>
        <v>38.8888888888889</v>
      </c>
    </row>
    <row r="424" s="212" customFormat="1" ht="18" customHeight="1" spans="1:5">
      <c r="A424" s="143">
        <v>2130314</v>
      </c>
      <c r="B424" s="143" t="s">
        <v>452</v>
      </c>
      <c r="C424" s="221">
        <v>134</v>
      </c>
      <c r="D424" s="221">
        <v>5</v>
      </c>
      <c r="E424" s="286">
        <f t="shared" si="31"/>
        <v>2680</v>
      </c>
    </row>
    <row r="425" s="212" customFormat="1" ht="18" customHeight="1" spans="1:5">
      <c r="A425" s="143">
        <v>2130315</v>
      </c>
      <c r="B425" s="143" t="s">
        <v>453</v>
      </c>
      <c r="C425" s="221">
        <v>386</v>
      </c>
      <c r="D425" s="221">
        <v>11</v>
      </c>
      <c r="E425" s="286">
        <f t="shared" si="31"/>
        <v>3509.09090909091</v>
      </c>
    </row>
    <row r="426" s="212" customFormat="1" ht="18" customHeight="1" spans="1:5">
      <c r="A426" s="143">
        <v>2130316</v>
      </c>
      <c r="B426" s="143" t="s">
        <v>454</v>
      </c>
      <c r="C426" s="212">
        <v>8</v>
      </c>
      <c r="D426" s="221">
        <v>222</v>
      </c>
      <c r="E426" s="286">
        <f t="shared" si="31"/>
        <v>3.6036036036036</v>
      </c>
    </row>
    <row r="427" s="212" customFormat="1" ht="18" customHeight="1" spans="1:5">
      <c r="A427" s="143">
        <v>2130319</v>
      </c>
      <c r="B427" s="143" t="s">
        <v>455</v>
      </c>
      <c r="C427" s="221">
        <v>1240</v>
      </c>
      <c r="D427" s="221">
        <v>68</v>
      </c>
      <c r="E427" s="286">
        <f t="shared" si="31"/>
        <v>1823.52941176471</v>
      </c>
    </row>
    <row r="428" s="212" customFormat="1" ht="18" customHeight="1" spans="1:5">
      <c r="A428" s="143">
        <v>2130321</v>
      </c>
      <c r="B428" s="143" t="s">
        <v>456</v>
      </c>
      <c r="C428" s="221">
        <v>144</v>
      </c>
      <c r="D428" s="221">
        <v>399</v>
      </c>
      <c r="E428" s="286">
        <f t="shared" si="31"/>
        <v>36.0902255639098</v>
      </c>
    </row>
    <row r="429" s="212" customFormat="1" ht="18" customHeight="1" spans="1:5">
      <c r="A429" s="143">
        <v>2130335</v>
      </c>
      <c r="B429" s="143" t="s">
        <v>457</v>
      </c>
      <c r="C429" s="212">
        <v>58</v>
      </c>
      <c r="D429" s="221">
        <v>0</v>
      </c>
      <c r="E429" s="286"/>
    </row>
    <row r="430" s="212" customFormat="1" ht="18" customHeight="1" spans="1:5">
      <c r="A430" s="143">
        <v>2130399</v>
      </c>
      <c r="B430" s="143" t="s">
        <v>458</v>
      </c>
      <c r="C430" s="221">
        <v>327</v>
      </c>
      <c r="D430" s="221">
        <v>1029</v>
      </c>
      <c r="E430" s="286">
        <f t="shared" ref="E430:E432" si="32">C430/D430*100</f>
        <v>31.7784256559767</v>
      </c>
    </row>
    <row r="431" s="212" customFormat="1" ht="18" customHeight="1" spans="1:5">
      <c r="A431" s="143">
        <v>21305</v>
      </c>
      <c r="B431" s="145" t="s">
        <v>459</v>
      </c>
      <c r="C431" s="221">
        <f>SUM(C432:C436)</f>
        <v>17751</v>
      </c>
      <c r="D431" s="221">
        <f>SUM(D432:D436)</f>
        <v>20282</v>
      </c>
      <c r="E431" s="286">
        <f t="shared" si="32"/>
        <v>87.5209545409723</v>
      </c>
    </row>
    <row r="432" s="212" customFormat="1" ht="18" customHeight="1" spans="1:5">
      <c r="A432" s="143">
        <v>2130501</v>
      </c>
      <c r="B432" s="143" t="s">
        <v>94</v>
      </c>
      <c r="C432" s="221">
        <v>321</v>
      </c>
      <c r="D432" s="221">
        <v>180</v>
      </c>
      <c r="E432" s="286">
        <f t="shared" si="32"/>
        <v>178.333333333333</v>
      </c>
    </row>
    <row r="433" s="212" customFormat="1" ht="18" customHeight="1" spans="1:5">
      <c r="A433" s="143">
        <v>2130502</v>
      </c>
      <c r="B433" s="143" t="s">
        <v>95</v>
      </c>
      <c r="C433" s="212">
        <v>15</v>
      </c>
      <c r="D433" s="221">
        <v>0</v>
      </c>
      <c r="E433" s="286"/>
    </row>
    <row r="434" s="212" customFormat="1" ht="18" customHeight="1" spans="1:5">
      <c r="A434" s="143">
        <v>2130504</v>
      </c>
      <c r="B434" s="143" t="s">
        <v>460</v>
      </c>
      <c r="C434" s="221">
        <v>1838</v>
      </c>
      <c r="D434" s="221">
        <v>4312</v>
      </c>
      <c r="E434" s="286">
        <f t="shared" ref="E434:E459" si="33">C434/D434*100</f>
        <v>42.6252319109462</v>
      </c>
    </row>
    <row r="435" s="212" customFormat="1" ht="18" customHeight="1" spans="1:5">
      <c r="A435" s="143">
        <v>2130505</v>
      </c>
      <c r="B435" s="143" t="s">
        <v>461</v>
      </c>
      <c r="C435" s="221">
        <v>135</v>
      </c>
      <c r="D435" s="221">
        <v>998</v>
      </c>
      <c r="E435" s="286">
        <f t="shared" si="33"/>
        <v>13.5270541082164</v>
      </c>
    </row>
    <row r="436" s="212" customFormat="1" ht="18" customHeight="1" spans="1:5">
      <c r="A436" s="143">
        <v>2130599</v>
      </c>
      <c r="B436" s="143" t="s">
        <v>462</v>
      </c>
      <c r="C436" s="212">
        <v>15442</v>
      </c>
      <c r="D436" s="221">
        <v>14792</v>
      </c>
      <c r="E436" s="286">
        <f t="shared" si="33"/>
        <v>104.394267171444</v>
      </c>
    </row>
    <row r="437" s="212" customFormat="1" ht="18" customHeight="1" spans="1:5">
      <c r="A437" s="143">
        <v>21307</v>
      </c>
      <c r="B437" s="145" t="s">
        <v>463</v>
      </c>
      <c r="C437" s="221">
        <f>SUM(C438:C442)</f>
        <v>3661</v>
      </c>
      <c r="D437" s="221">
        <f>SUM(D438:D442)</f>
        <v>3448</v>
      </c>
      <c r="E437" s="286">
        <f t="shared" si="33"/>
        <v>106.177494199536</v>
      </c>
    </row>
    <row r="438" s="212" customFormat="1" ht="18" customHeight="1" spans="1:5">
      <c r="A438" s="143">
        <v>2130701</v>
      </c>
      <c r="B438" s="143" t="s">
        <v>464</v>
      </c>
      <c r="C438" s="221">
        <v>198</v>
      </c>
      <c r="D438" s="221">
        <v>30</v>
      </c>
      <c r="E438" s="286">
        <f t="shared" si="33"/>
        <v>660</v>
      </c>
    </row>
    <row r="439" s="212" customFormat="1" ht="18" customHeight="1" spans="1:5">
      <c r="A439" s="143">
        <v>2130705</v>
      </c>
      <c r="B439" s="143" t="s">
        <v>465</v>
      </c>
      <c r="C439" s="221">
        <v>3327</v>
      </c>
      <c r="D439" s="221">
        <v>34</v>
      </c>
      <c r="E439" s="286">
        <f t="shared" si="33"/>
        <v>9785.29411764706</v>
      </c>
    </row>
    <row r="440" s="212" customFormat="1" ht="18" customHeight="1" spans="1:5">
      <c r="A440" s="143">
        <v>2130706</v>
      </c>
      <c r="B440" s="143" t="s">
        <v>466</v>
      </c>
      <c r="C440" s="212">
        <v>105</v>
      </c>
      <c r="D440" s="221">
        <v>510</v>
      </c>
      <c r="E440" s="286">
        <f t="shared" si="33"/>
        <v>20.5882352941176</v>
      </c>
    </row>
    <row r="441" s="212" customFormat="1" ht="18" customHeight="1" spans="1:5">
      <c r="A441" s="143">
        <v>2130707</v>
      </c>
      <c r="B441" s="143" t="s">
        <v>467</v>
      </c>
      <c r="C441" s="221">
        <v>0</v>
      </c>
      <c r="D441" s="221">
        <v>200</v>
      </c>
      <c r="E441" s="286">
        <f t="shared" si="33"/>
        <v>0</v>
      </c>
    </row>
    <row r="442" s="212" customFormat="1" ht="18" customHeight="1" spans="1:5">
      <c r="A442" s="143">
        <v>2130799</v>
      </c>
      <c r="B442" s="143" t="s">
        <v>468</v>
      </c>
      <c r="C442" s="221">
        <v>31</v>
      </c>
      <c r="D442" s="221">
        <v>2674</v>
      </c>
      <c r="E442" s="286">
        <f t="shared" si="33"/>
        <v>1.15931189229619</v>
      </c>
    </row>
    <row r="443" s="212" customFormat="1" ht="18" customHeight="1" spans="1:5">
      <c r="A443" s="143">
        <v>21308</v>
      </c>
      <c r="B443" s="145" t="s">
        <v>469</v>
      </c>
      <c r="C443" s="212">
        <f>SUM(C444:C446)</f>
        <v>1072</v>
      </c>
      <c r="D443" s="221">
        <f>SUM(D444:D446)</f>
        <v>1115</v>
      </c>
      <c r="E443" s="286">
        <f t="shared" si="33"/>
        <v>96.1434977578475</v>
      </c>
    </row>
    <row r="444" s="212" customFormat="1" ht="18" customHeight="1" spans="1:5">
      <c r="A444" s="143">
        <v>2130801</v>
      </c>
      <c r="B444" s="143" t="s">
        <v>470</v>
      </c>
      <c r="C444" s="221">
        <v>0</v>
      </c>
      <c r="D444" s="221">
        <v>22</v>
      </c>
      <c r="E444" s="286">
        <f t="shared" si="33"/>
        <v>0</v>
      </c>
    </row>
    <row r="445" s="212" customFormat="1" ht="18" customHeight="1" spans="1:5">
      <c r="A445" s="143">
        <v>2130803</v>
      </c>
      <c r="B445" s="143" t="s">
        <v>471</v>
      </c>
      <c r="C445" s="221">
        <v>847</v>
      </c>
      <c r="D445" s="221">
        <v>685</v>
      </c>
      <c r="E445" s="286">
        <f t="shared" si="33"/>
        <v>123.649635036496</v>
      </c>
    </row>
    <row r="446" s="212" customFormat="1" ht="18" customHeight="1" spans="1:5">
      <c r="A446" s="143">
        <v>2130804</v>
      </c>
      <c r="B446" s="143" t="s">
        <v>472</v>
      </c>
      <c r="C446" s="221">
        <v>225</v>
      </c>
      <c r="D446" s="221">
        <v>408</v>
      </c>
      <c r="E446" s="286">
        <f t="shared" si="33"/>
        <v>55.1470588235294</v>
      </c>
    </row>
    <row r="447" s="212" customFormat="1" ht="18" customHeight="1" spans="1:5">
      <c r="A447" s="143">
        <v>21309</v>
      </c>
      <c r="B447" s="145" t="s">
        <v>473</v>
      </c>
      <c r="C447" s="212">
        <f>SUM(C448:C448)</f>
        <v>572</v>
      </c>
      <c r="D447" s="221">
        <f>SUM(D448:D448)</f>
        <v>1439</v>
      </c>
      <c r="E447" s="286">
        <f t="shared" si="33"/>
        <v>39.7498262682418</v>
      </c>
    </row>
    <row r="448" s="212" customFormat="1" ht="18" customHeight="1" spans="1:5">
      <c r="A448" s="143">
        <v>2130999</v>
      </c>
      <c r="B448" s="143" t="s">
        <v>474</v>
      </c>
      <c r="C448" s="221">
        <v>572</v>
      </c>
      <c r="D448" s="221">
        <v>1439</v>
      </c>
      <c r="E448" s="286">
        <f t="shared" si="33"/>
        <v>39.7498262682418</v>
      </c>
    </row>
    <row r="449" s="212" customFormat="1" ht="18" customHeight="1" spans="1:5">
      <c r="A449" s="143">
        <v>21399</v>
      </c>
      <c r="B449" s="145" t="s">
        <v>475</v>
      </c>
      <c r="C449" s="221">
        <f>C450</f>
        <v>189</v>
      </c>
      <c r="D449" s="221">
        <f>D450</f>
        <v>1842</v>
      </c>
      <c r="E449" s="286">
        <f t="shared" si="33"/>
        <v>10.2605863192182</v>
      </c>
    </row>
    <row r="450" s="212" customFormat="1" ht="18" customHeight="1" spans="1:5">
      <c r="A450" s="143">
        <v>2139999</v>
      </c>
      <c r="B450" s="143" t="s">
        <v>476</v>
      </c>
      <c r="C450" s="212">
        <v>189</v>
      </c>
      <c r="D450" s="221">
        <v>1842</v>
      </c>
      <c r="E450" s="286">
        <f t="shared" si="33"/>
        <v>10.2605863192182</v>
      </c>
    </row>
    <row r="451" s="212" customFormat="1" ht="18" customHeight="1" spans="1:5">
      <c r="A451" s="143">
        <v>214</v>
      </c>
      <c r="B451" s="145" t="s">
        <v>477</v>
      </c>
      <c r="C451" s="221">
        <f>SUM(C452,C460,C462,C466)</f>
        <v>14593</v>
      </c>
      <c r="D451" s="221">
        <f>SUM(D452,D462,D466)</f>
        <v>6363</v>
      </c>
      <c r="E451" s="286">
        <f t="shared" si="33"/>
        <v>229.341505579129</v>
      </c>
    </row>
    <row r="452" s="212" customFormat="1" ht="18" customHeight="1" spans="1:5">
      <c r="A452" s="143">
        <v>21401</v>
      </c>
      <c r="B452" s="145" t="s">
        <v>478</v>
      </c>
      <c r="C452" s="221">
        <f>SUM(C453:C459)</f>
        <v>8895</v>
      </c>
      <c r="D452" s="221">
        <f>SUM(D453:D459)</f>
        <v>4089</v>
      </c>
      <c r="E452" s="286">
        <f t="shared" si="33"/>
        <v>217.534849596478</v>
      </c>
    </row>
    <row r="453" s="212" customFormat="1" ht="18" customHeight="1" spans="1:5">
      <c r="A453" s="143">
        <v>2140101</v>
      </c>
      <c r="B453" s="143" t="s">
        <v>94</v>
      </c>
      <c r="C453" s="221">
        <v>1943</v>
      </c>
      <c r="D453" s="221">
        <v>1891</v>
      </c>
      <c r="E453" s="286">
        <f t="shared" si="33"/>
        <v>102.749867794818</v>
      </c>
    </row>
    <row r="454" s="212" customFormat="1" ht="18" customHeight="1" spans="1:5">
      <c r="A454" s="143">
        <v>2140104</v>
      </c>
      <c r="B454" s="143" t="s">
        <v>479</v>
      </c>
      <c r="C454" s="212">
        <v>3480</v>
      </c>
      <c r="D454" s="221">
        <v>558</v>
      </c>
      <c r="E454" s="286">
        <f t="shared" si="33"/>
        <v>623.655913978495</v>
      </c>
    </row>
    <row r="455" s="212" customFormat="1" ht="18" customHeight="1" spans="1:5">
      <c r="A455" s="143">
        <v>2140106</v>
      </c>
      <c r="B455" s="143" t="s">
        <v>480</v>
      </c>
      <c r="C455" s="221">
        <v>2216</v>
      </c>
      <c r="D455" s="221">
        <v>927</v>
      </c>
      <c r="E455" s="286">
        <f t="shared" si="33"/>
        <v>239.050701186624</v>
      </c>
    </row>
    <row r="456" s="212" customFormat="1" ht="18" customHeight="1" spans="1:5">
      <c r="A456" s="143">
        <v>2140110</v>
      </c>
      <c r="B456" s="143" t="s">
        <v>481</v>
      </c>
      <c r="C456" s="221">
        <v>3</v>
      </c>
      <c r="D456" s="221">
        <v>20</v>
      </c>
      <c r="E456" s="286">
        <f t="shared" si="33"/>
        <v>15</v>
      </c>
    </row>
    <row r="457" s="212" customFormat="1" ht="18" customHeight="1" spans="1:5">
      <c r="A457" s="143">
        <v>2140112</v>
      </c>
      <c r="B457" s="143" t="s">
        <v>482</v>
      </c>
      <c r="C457" s="212">
        <v>66</v>
      </c>
      <c r="D457" s="221">
        <v>110</v>
      </c>
      <c r="E457" s="286">
        <f t="shared" si="33"/>
        <v>60</v>
      </c>
    </row>
    <row r="458" s="212" customFormat="1" ht="18" customHeight="1" spans="1:5">
      <c r="A458" s="143">
        <v>2140136</v>
      </c>
      <c r="B458" s="143" t="s">
        <v>483</v>
      </c>
      <c r="C458" s="221">
        <v>0</v>
      </c>
      <c r="D458" s="221">
        <v>9</v>
      </c>
      <c r="E458" s="286">
        <f t="shared" si="33"/>
        <v>0</v>
      </c>
    </row>
    <row r="459" s="212" customFormat="1" ht="18" customHeight="1" spans="1:5">
      <c r="A459" s="143">
        <v>2140199</v>
      </c>
      <c r="B459" s="143" t="s">
        <v>484</v>
      </c>
      <c r="C459" s="221">
        <v>1187</v>
      </c>
      <c r="D459" s="221">
        <v>574</v>
      </c>
      <c r="E459" s="286">
        <f t="shared" si="33"/>
        <v>206.794425087108</v>
      </c>
    </row>
    <row r="460" s="212" customFormat="1" ht="18" customHeight="1" spans="1:5">
      <c r="A460" s="143">
        <v>21402</v>
      </c>
      <c r="B460" s="148" t="s">
        <v>485</v>
      </c>
      <c r="C460" s="221">
        <f>SUM(C461:C461)</f>
        <v>15</v>
      </c>
      <c r="D460" s="221">
        <v>0</v>
      </c>
      <c r="E460" s="286"/>
    </row>
    <row r="461" s="212" customFormat="1" ht="18" customHeight="1" spans="1:5">
      <c r="A461" s="143">
        <v>2140201</v>
      </c>
      <c r="B461" s="143" t="s">
        <v>94</v>
      </c>
      <c r="C461" s="212">
        <v>15</v>
      </c>
      <c r="D461" s="221">
        <v>0</v>
      </c>
      <c r="E461" s="286"/>
    </row>
    <row r="462" s="212" customFormat="1" ht="18" customHeight="1" spans="1:5">
      <c r="A462" s="143">
        <v>21406</v>
      </c>
      <c r="B462" s="145" t="s">
        <v>486</v>
      </c>
      <c r="C462" s="221">
        <f>SUM(C463:C465)</f>
        <v>5263</v>
      </c>
      <c r="D462" s="221">
        <f>SUM(D463:D465)</f>
        <v>1416</v>
      </c>
      <c r="E462" s="286">
        <f t="shared" ref="E462:E487" si="34">C462/D462*100</f>
        <v>371.680790960452</v>
      </c>
    </row>
    <row r="463" s="212" customFormat="1" ht="18" customHeight="1" spans="1:5">
      <c r="A463" s="143">
        <v>2140601</v>
      </c>
      <c r="B463" s="143" t="s">
        <v>487</v>
      </c>
      <c r="C463" s="221">
        <v>739</v>
      </c>
      <c r="D463" s="221">
        <v>741</v>
      </c>
      <c r="E463" s="286">
        <f t="shared" si="34"/>
        <v>99.7300944669366</v>
      </c>
    </row>
    <row r="464" s="212" customFormat="1" ht="18" customHeight="1" spans="1:5">
      <c r="A464" s="143">
        <v>2140602</v>
      </c>
      <c r="B464" s="143" t="s">
        <v>488</v>
      </c>
      <c r="C464" s="212">
        <v>3652</v>
      </c>
      <c r="D464" s="221">
        <v>474</v>
      </c>
      <c r="E464" s="286">
        <f t="shared" si="34"/>
        <v>770.464135021097</v>
      </c>
    </row>
    <row r="465" s="212" customFormat="1" ht="18" customHeight="1" spans="1:5">
      <c r="A465" s="143">
        <v>2140699</v>
      </c>
      <c r="B465" s="143" t="s">
        <v>489</v>
      </c>
      <c r="C465" s="221">
        <v>872</v>
      </c>
      <c r="D465" s="221">
        <v>201</v>
      </c>
      <c r="E465" s="286">
        <f t="shared" si="34"/>
        <v>433.830845771144</v>
      </c>
    </row>
    <row r="466" s="212" customFormat="1" ht="18" customHeight="1" spans="1:5">
      <c r="A466" s="143">
        <v>21499</v>
      </c>
      <c r="B466" s="145" t="s">
        <v>490</v>
      </c>
      <c r="C466" s="221">
        <f>SUM(C467:C468)</f>
        <v>420</v>
      </c>
      <c r="D466" s="221">
        <f>SUM(D467:D468)</f>
        <v>858</v>
      </c>
      <c r="E466" s="286">
        <f t="shared" si="34"/>
        <v>48.951048951049</v>
      </c>
    </row>
    <row r="467" s="212" customFormat="1" ht="18" customHeight="1" spans="1:5">
      <c r="A467" s="143">
        <v>2149901</v>
      </c>
      <c r="B467" s="143" t="s">
        <v>491</v>
      </c>
      <c r="C467" s="221">
        <v>250</v>
      </c>
      <c r="D467" s="221">
        <v>151</v>
      </c>
      <c r="E467" s="286">
        <f t="shared" si="34"/>
        <v>165.562913907285</v>
      </c>
    </row>
    <row r="468" s="212" customFormat="1" ht="18" customHeight="1" spans="1:5">
      <c r="A468" s="143">
        <v>2149999</v>
      </c>
      <c r="B468" s="143" t="s">
        <v>492</v>
      </c>
      <c r="C468" s="212">
        <v>170</v>
      </c>
      <c r="D468" s="221">
        <v>707</v>
      </c>
      <c r="E468" s="286">
        <f t="shared" si="34"/>
        <v>24.045261669024</v>
      </c>
    </row>
    <row r="469" s="212" customFormat="1" ht="18" customHeight="1" spans="1:5">
      <c r="A469" s="143">
        <v>215</v>
      </c>
      <c r="B469" s="145" t="s">
        <v>493</v>
      </c>
      <c r="C469" s="221">
        <f>SUM(C470,C473,C475,C479)</f>
        <v>690</v>
      </c>
      <c r="D469" s="221">
        <f>SUM(D470,D473,D475,D479)</f>
        <v>730</v>
      </c>
      <c r="E469" s="286">
        <f t="shared" si="34"/>
        <v>94.5205479452055</v>
      </c>
    </row>
    <row r="470" s="212" customFormat="1" ht="18" customHeight="1" spans="1:5">
      <c r="A470" s="143">
        <v>21502</v>
      </c>
      <c r="B470" s="145" t="s">
        <v>494</v>
      </c>
      <c r="C470" s="221">
        <f>SUM(C471:C472)</f>
        <v>105</v>
      </c>
      <c r="D470" s="221">
        <f>SUM(D471:D472)</f>
        <v>58</v>
      </c>
      <c r="E470" s="286">
        <f t="shared" si="34"/>
        <v>181.034482758621</v>
      </c>
    </row>
    <row r="471" s="212" customFormat="1" ht="18" customHeight="1" spans="1:5">
      <c r="A471" s="143">
        <v>2150201</v>
      </c>
      <c r="B471" s="143" t="s">
        <v>94</v>
      </c>
      <c r="C471" s="212">
        <v>0</v>
      </c>
      <c r="D471" s="221">
        <v>3</v>
      </c>
      <c r="E471" s="286">
        <f t="shared" si="34"/>
        <v>0</v>
      </c>
    </row>
    <row r="472" s="212" customFormat="1" ht="18" customHeight="1" spans="1:5">
      <c r="A472" s="143">
        <v>2150299</v>
      </c>
      <c r="B472" s="143" t="s">
        <v>495</v>
      </c>
      <c r="C472" s="221">
        <v>105</v>
      </c>
      <c r="D472" s="221">
        <v>55</v>
      </c>
      <c r="E472" s="286">
        <f t="shared" si="34"/>
        <v>190.909090909091</v>
      </c>
    </row>
    <row r="473" s="212" customFormat="1" ht="18" customHeight="1" spans="1:5">
      <c r="A473" s="143">
        <v>21505</v>
      </c>
      <c r="B473" s="145" t="s">
        <v>496</v>
      </c>
      <c r="C473" s="221">
        <f>SUM(C474:C474)</f>
        <v>0</v>
      </c>
      <c r="D473" s="221">
        <f>SUM(D474:D474)</f>
        <v>9</v>
      </c>
      <c r="E473" s="286">
        <f t="shared" si="34"/>
        <v>0</v>
      </c>
    </row>
    <row r="474" s="212" customFormat="1" ht="18" customHeight="1" spans="1:5">
      <c r="A474" s="143">
        <v>2150599</v>
      </c>
      <c r="B474" s="143" t="s">
        <v>497</v>
      </c>
      <c r="C474" s="221">
        <v>0</v>
      </c>
      <c r="D474" s="221">
        <v>9</v>
      </c>
      <c r="E474" s="286">
        <f t="shared" si="34"/>
        <v>0</v>
      </c>
    </row>
    <row r="475" s="212" customFormat="1" ht="18" customHeight="1" spans="1:5">
      <c r="A475" s="143">
        <v>21508</v>
      </c>
      <c r="B475" s="145" t="s">
        <v>498</v>
      </c>
      <c r="C475" s="212">
        <f>SUM(C476:C478)</f>
        <v>91</v>
      </c>
      <c r="D475" s="221">
        <f>SUM(D476:D478)</f>
        <v>292</v>
      </c>
      <c r="E475" s="286">
        <f t="shared" si="34"/>
        <v>31.1643835616438</v>
      </c>
    </row>
    <row r="476" s="212" customFormat="1" ht="18" customHeight="1" spans="1:5">
      <c r="A476" s="143">
        <v>2150804</v>
      </c>
      <c r="B476" s="143" t="s">
        <v>499</v>
      </c>
      <c r="C476" s="221">
        <v>66</v>
      </c>
      <c r="D476" s="221">
        <v>200</v>
      </c>
      <c r="E476" s="286">
        <f t="shared" si="34"/>
        <v>33</v>
      </c>
    </row>
    <row r="477" s="212" customFormat="1" ht="18" customHeight="1" spans="1:5">
      <c r="A477" s="143">
        <v>2150805</v>
      </c>
      <c r="B477" s="143" t="s">
        <v>500</v>
      </c>
      <c r="C477" s="221">
        <v>25</v>
      </c>
      <c r="D477" s="221">
        <v>50</v>
      </c>
      <c r="E477" s="286">
        <f t="shared" si="34"/>
        <v>50</v>
      </c>
    </row>
    <row r="478" s="212" customFormat="1" ht="18" customHeight="1" spans="1:5">
      <c r="A478" s="143">
        <v>2150899</v>
      </c>
      <c r="B478" s="143" t="s">
        <v>501</v>
      </c>
      <c r="C478" s="212">
        <v>0</v>
      </c>
      <c r="D478" s="221">
        <v>42</v>
      </c>
      <c r="E478" s="286">
        <f t="shared" si="34"/>
        <v>0</v>
      </c>
    </row>
    <row r="479" s="212" customFormat="1" ht="18" customHeight="1" spans="1:5">
      <c r="A479" s="143">
        <v>21599</v>
      </c>
      <c r="B479" s="145" t="s">
        <v>502</v>
      </c>
      <c r="C479" s="221">
        <f>SUM(C480:C480)</f>
        <v>494</v>
      </c>
      <c r="D479" s="221">
        <f>SUM(D480:D480)</f>
        <v>371</v>
      </c>
      <c r="E479" s="286">
        <f t="shared" si="34"/>
        <v>133.153638814016</v>
      </c>
    </row>
    <row r="480" s="212" customFormat="1" ht="18" customHeight="1" spans="1:5">
      <c r="A480" s="143">
        <v>2159999</v>
      </c>
      <c r="B480" s="143" t="s">
        <v>503</v>
      </c>
      <c r="C480" s="221">
        <v>494</v>
      </c>
      <c r="D480" s="221">
        <v>371</v>
      </c>
      <c r="E480" s="286">
        <f t="shared" si="34"/>
        <v>133.153638814016</v>
      </c>
    </row>
    <row r="481" s="212" customFormat="1" ht="18" customHeight="1" spans="1:5">
      <c r="A481" s="143">
        <v>216</v>
      </c>
      <c r="B481" s="145" t="s">
        <v>504</v>
      </c>
      <c r="C481" s="221">
        <f>SUM(C482,C486,C488)</f>
        <v>1373</v>
      </c>
      <c r="D481" s="221">
        <f>SUM(D482,D486,D488)</f>
        <v>951</v>
      </c>
      <c r="E481" s="286">
        <f t="shared" si="34"/>
        <v>144.374342797056</v>
      </c>
    </row>
    <row r="482" s="212" customFormat="1" ht="18" customHeight="1" spans="1:5">
      <c r="A482" s="143">
        <v>21602</v>
      </c>
      <c r="B482" s="145" t="s">
        <v>505</v>
      </c>
      <c r="C482" s="212">
        <f>SUM(C483:C485)</f>
        <v>1350</v>
      </c>
      <c r="D482" s="221">
        <f>SUM(D483:D485)</f>
        <v>921</v>
      </c>
      <c r="E482" s="286">
        <f t="shared" si="34"/>
        <v>146.579804560261</v>
      </c>
    </row>
    <row r="483" s="212" customFormat="1" ht="18" customHeight="1" spans="1:5">
      <c r="A483" s="143">
        <v>2160201</v>
      </c>
      <c r="B483" s="143" t="s">
        <v>94</v>
      </c>
      <c r="C483" s="221">
        <v>340</v>
      </c>
      <c r="D483" s="221">
        <v>241</v>
      </c>
      <c r="E483" s="286">
        <f t="shared" si="34"/>
        <v>141.078838174274</v>
      </c>
    </row>
    <row r="484" s="212" customFormat="1" ht="18" customHeight="1" spans="1:5">
      <c r="A484" s="143">
        <v>2160219</v>
      </c>
      <c r="B484" s="143" t="s">
        <v>506</v>
      </c>
      <c r="C484" s="221">
        <v>300</v>
      </c>
      <c r="D484" s="221">
        <v>216</v>
      </c>
      <c r="E484" s="286">
        <f t="shared" si="34"/>
        <v>138.888888888889</v>
      </c>
    </row>
    <row r="485" s="212" customFormat="1" ht="18" customHeight="1" spans="1:5">
      <c r="A485" s="143">
        <v>2160299</v>
      </c>
      <c r="B485" s="143" t="s">
        <v>507</v>
      </c>
      <c r="C485" s="212">
        <v>710</v>
      </c>
      <c r="D485" s="221">
        <v>464</v>
      </c>
      <c r="E485" s="286">
        <f t="shared" si="34"/>
        <v>153.01724137931</v>
      </c>
    </row>
    <row r="486" s="212" customFormat="1" ht="18" customHeight="1" spans="1:5">
      <c r="A486" s="143">
        <v>21606</v>
      </c>
      <c r="B486" s="145" t="s">
        <v>508</v>
      </c>
      <c r="C486" s="221">
        <f t="shared" ref="C486:C491" si="35">SUM(C487:C487)</f>
        <v>23</v>
      </c>
      <c r="D486" s="221">
        <f t="shared" ref="D486:D491" si="36">SUM(D487:D487)</f>
        <v>30</v>
      </c>
      <c r="E486" s="286">
        <f t="shared" si="34"/>
        <v>76.6666666666667</v>
      </c>
    </row>
    <row r="487" s="212" customFormat="1" ht="18" customHeight="1" spans="1:5">
      <c r="A487" s="143">
        <v>2160699</v>
      </c>
      <c r="B487" s="143" t="s">
        <v>509</v>
      </c>
      <c r="C487" s="221">
        <v>23</v>
      </c>
      <c r="D487" s="221">
        <v>30</v>
      </c>
      <c r="E487" s="286">
        <f t="shared" si="34"/>
        <v>76.6666666666667</v>
      </c>
    </row>
    <row r="488" s="212" customFormat="1" ht="18" customHeight="1" spans="1:5">
      <c r="A488" s="143">
        <v>21699</v>
      </c>
      <c r="B488" s="145" t="s">
        <v>510</v>
      </c>
      <c r="C488" s="221">
        <f t="shared" si="35"/>
        <v>0</v>
      </c>
      <c r="D488" s="221">
        <f t="shared" si="36"/>
        <v>0</v>
      </c>
      <c r="E488" s="286"/>
    </row>
    <row r="489" s="212" customFormat="1" ht="18" customHeight="1" spans="1:5">
      <c r="A489" s="143">
        <v>2169999</v>
      </c>
      <c r="B489" s="143" t="s">
        <v>511</v>
      </c>
      <c r="C489" s="212">
        <v>0</v>
      </c>
      <c r="D489" s="221">
        <v>0</v>
      </c>
      <c r="E489" s="286"/>
    </row>
    <row r="490" s="212" customFormat="1" ht="18" customHeight="1" spans="1:5">
      <c r="A490" s="143">
        <v>217</v>
      </c>
      <c r="B490" s="145" t="s">
        <v>512</v>
      </c>
      <c r="C490" s="221">
        <f>SUM(C491,C493,C495,C498)</f>
        <v>108</v>
      </c>
      <c r="D490" s="221">
        <f>SUM(D491,D493,D495,D498)</f>
        <v>126</v>
      </c>
      <c r="E490" s="286">
        <f t="shared" ref="E490:E492" si="37">C490/D490*100</f>
        <v>85.7142857142857</v>
      </c>
    </row>
    <row r="491" s="212" customFormat="1" ht="18" customHeight="1" spans="1:5">
      <c r="A491" s="143">
        <v>21701</v>
      </c>
      <c r="B491" s="145" t="s">
        <v>513</v>
      </c>
      <c r="C491" s="221">
        <f t="shared" si="35"/>
        <v>38</v>
      </c>
      <c r="D491" s="221">
        <f t="shared" si="36"/>
        <v>12</v>
      </c>
      <c r="E491" s="286">
        <f t="shared" si="37"/>
        <v>316.666666666667</v>
      </c>
    </row>
    <row r="492" s="212" customFormat="1" ht="18" customHeight="1" spans="1:5">
      <c r="A492" s="143">
        <v>2170199</v>
      </c>
      <c r="B492" s="143" t="s">
        <v>514</v>
      </c>
      <c r="C492" s="212">
        <v>38</v>
      </c>
      <c r="D492" s="221">
        <v>12</v>
      </c>
      <c r="E492" s="286">
        <f t="shared" si="37"/>
        <v>316.666666666667</v>
      </c>
    </row>
    <row r="493" s="212" customFormat="1" ht="18" customHeight="1" spans="1:5">
      <c r="A493" s="143">
        <v>21702</v>
      </c>
      <c r="B493" s="145" t="s">
        <v>515</v>
      </c>
      <c r="C493" s="221">
        <f>SUM(C494:C494)</f>
        <v>61</v>
      </c>
      <c r="D493" s="221">
        <f>SUM(D494:D494)</f>
        <v>0</v>
      </c>
      <c r="E493" s="286"/>
    </row>
    <row r="494" s="212" customFormat="1" ht="18" customHeight="1" spans="1:5">
      <c r="A494" s="143">
        <v>2170299</v>
      </c>
      <c r="B494" s="143" t="s">
        <v>516</v>
      </c>
      <c r="C494" s="221">
        <v>61</v>
      </c>
      <c r="D494" s="221">
        <v>0</v>
      </c>
      <c r="E494" s="286"/>
    </row>
    <row r="495" s="212" customFormat="1" ht="18" customHeight="1" spans="1:5">
      <c r="A495" s="143">
        <v>21703</v>
      </c>
      <c r="B495" s="145" t="s">
        <v>517</v>
      </c>
      <c r="C495" s="221">
        <f>SUM(C496:C497)</f>
        <v>9</v>
      </c>
      <c r="D495" s="221">
        <f>SUM(D496:D497)</f>
        <v>94</v>
      </c>
      <c r="E495" s="286">
        <f t="shared" ref="E495:E502" si="38">C495/D495*100</f>
        <v>9.57446808510638</v>
      </c>
    </row>
    <row r="496" s="212" customFormat="1" ht="18" customHeight="1" spans="1:5">
      <c r="A496" s="143">
        <v>2170302</v>
      </c>
      <c r="B496" s="143" t="s">
        <v>518</v>
      </c>
      <c r="C496" s="212">
        <v>0</v>
      </c>
      <c r="D496" s="221">
        <v>44</v>
      </c>
      <c r="E496" s="286">
        <f t="shared" si="38"/>
        <v>0</v>
      </c>
    </row>
    <row r="497" s="212" customFormat="1" ht="18" customHeight="1" spans="1:5">
      <c r="A497" s="143">
        <v>2170399</v>
      </c>
      <c r="B497" s="143" t="s">
        <v>519</v>
      </c>
      <c r="C497" s="221">
        <v>9</v>
      </c>
      <c r="D497" s="221">
        <v>50</v>
      </c>
      <c r="E497" s="286">
        <f t="shared" si="38"/>
        <v>18</v>
      </c>
    </row>
    <row r="498" s="212" customFormat="1" ht="18" customHeight="1" spans="1:5">
      <c r="A498" s="143">
        <v>21799</v>
      </c>
      <c r="B498" s="145" t="s">
        <v>520</v>
      </c>
      <c r="C498" s="221">
        <f>SUM(C499:C499)</f>
        <v>0</v>
      </c>
      <c r="D498" s="221">
        <f>SUM(D499:D499)</f>
        <v>20</v>
      </c>
      <c r="E498" s="286">
        <f t="shared" si="38"/>
        <v>0</v>
      </c>
    </row>
    <row r="499" s="212" customFormat="1" ht="18" customHeight="1" spans="1:5">
      <c r="A499" s="143">
        <v>2179999</v>
      </c>
      <c r="B499" s="143" t="s">
        <v>521</v>
      </c>
      <c r="C499" s="212">
        <v>0</v>
      </c>
      <c r="D499" s="221">
        <v>20</v>
      </c>
      <c r="E499" s="286">
        <f t="shared" si="38"/>
        <v>0</v>
      </c>
    </row>
    <row r="500" s="212" customFormat="1" ht="18" customHeight="1" spans="1:5">
      <c r="A500" s="143">
        <v>220</v>
      </c>
      <c r="B500" s="145" t="s">
        <v>522</v>
      </c>
      <c r="C500" s="221">
        <f>SUM(C501,C507)</f>
        <v>2100</v>
      </c>
      <c r="D500" s="221">
        <f>SUM(D501,D507)</f>
        <v>1363</v>
      </c>
      <c r="E500" s="286">
        <f t="shared" si="38"/>
        <v>154.071900220103</v>
      </c>
    </row>
    <row r="501" s="212" customFormat="1" ht="18" customHeight="1" spans="1:5">
      <c r="A501" s="143">
        <v>22001</v>
      </c>
      <c r="B501" s="145" t="s">
        <v>523</v>
      </c>
      <c r="C501" s="221">
        <f>SUM(C502:C506)</f>
        <v>1914</v>
      </c>
      <c r="D501" s="221">
        <f>SUM(D502:D506)</f>
        <v>1181</v>
      </c>
      <c r="E501" s="286">
        <f t="shared" si="38"/>
        <v>162.066045723963</v>
      </c>
    </row>
    <row r="502" s="212" customFormat="1" ht="18" customHeight="1" spans="1:5">
      <c r="A502" s="143">
        <v>2200101</v>
      </c>
      <c r="B502" s="143" t="s">
        <v>94</v>
      </c>
      <c r="C502" s="221">
        <v>889</v>
      </c>
      <c r="D502" s="221">
        <v>797</v>
      </c>
      <c r="E502" s="286">
        <f t="shared" si="38"/>
        <v>111.543287327478</v>
      </c>
    </row>
    <row r="503" s="212" customFormat="1" ht="18" customHeight="1" spans="1:5">
      <c r="A503" s="143">
        <v>2200104</v>
      </c>
      <c r="B503" s="143" t="s">
        <v>524</v>
      </c>
      <c r="C503" s="212">
        <v>30</v>
      </c>
      <c r="D503" s="221">
        <v>0</v>
      </c>
      <c r="E503" s="286"/>
    </row>
    <row r="504" s="212" customFormat="1" ht="18" customHeight="1" spans="1:5">
      <c r="A504" s="143">
        <v>2200106</v>
      </c>
      <c r="B504" s="143" t="s">
        <v>525</v>
      </c>
      <c r="C504" s="221">
        <v>257</v>
      </c>
      <c r="D504" s="221">
        <v>150</v>
      </c>
      <c r="E504" s="286">
        <f t="shared" ref="E504:E516" si="39">C504/D504*100</f>
        <v>171.333333333333</v>
      </c>
    </row>
    <row r="505" s="212" customFormat="1" ht="18" customHeight="1" spans="1:5">
      <c r="A505" s="143">
        <v>2200109</v>
      </c>
      <c r="B505" s="143" t="s">
        <v>526</v>
      </c>
      <c r="C505" s="221">
        <v>0</v>
      </c>
      <c r="D505" s="221">
        <v>100</v>
      </c>
      <c r="E505" s="286">
        <f t="shared" si="39"/>
        <v>0</v>
      </c>
    </row>
    <row r="506" s="212" customFormat="1" ht="18" customHeight="1" spans="1:5">
      <c r="A506" s="143">
        <v>2200199</v>
      </c>
      <c r="B506" s="143" t="s">
        <v>527</v>
      </c>
      <c r="C506" s="212">
        <v>738</v>
      </c>
      <c r="D506" s="221">
        <v>134</v>
      </c>
      <c r="E506" s="286">
        <f t="shared" si="39"/>
        <v>550.746268656716</v>
      </c>
    </row>
    <row r="507" s="212" customFormat="1" ht="18" customHeight="1" spans="1:5">
      <c r="A507" s="143">
        <v>22005</v>
      </c>
      <c r="B507" s="145" t="s">
        <v>528</v>
      </c>
      <c r="C507" s="221">
        <f>SUM(C508:C510)</f>
        <v>186</v>
      </c>
      <c r="D507" s="221">
        <f>SUM(D508:D510)</f>
        <v>182</v>
      </c>
      <c r="E507" s="286">
        <f t="shared" si="39"/>
        <v>102.197802197802</v>
      </c>
    </row>
    <row r="508" s="212" customFormat="1" ht="18" customHeight="1" spans="1:5">
      <c r="A508" s="143">
        <v>2200509</v>
      </c>
      <c r="B508" s="143" t="s">
        <v>529</v>
      </c>
      <c r="C508" s="221">
        <v>0</v>
      </c>
      <c r="D508" s="221">
        <v>90</v>
      </c>
      <c r="E508" s="286">
        <f t="shared" si="39"/>
        <v>0</v>
      </c>
    </row>
    <row r="509" s="212" customFormat="1" ht="18" customHeight="1" spans="1:5">
      <c r="A509" s="143">
        <v>2200511</v>
      </c>
      <c r="B509" s="143" t="s">
        <v>530</v>
      </c>
      <c r="C509" s="221">
        <v>0</v>
      </c>
      <c r="D509" s="221">
        <v>30</v>
      </c>
      <c r="E509" s="286">
        <f t="shared" si="39"/>
        <v>0</v>
      </c>
    </row>
    <row r="510" s="212" customFormat="1" ht="18" customHeight="1" spans="1:5">
      <c r="A510" s="143">
        <v>2200599</v>
      </c>
      <c r="B510" s="143" t="s">
        <v>531</v>
      </c>
      <c r="C510" s="212">
        <v>186</v>
      </c>
      <c r="D510" s="221">
        <v>62</v>
      </c>
      <c r="E510" s="286">
        <f t="shared" si="39"/>
        <v>300</v>
      </c>
    </row>
    <row r="511" s="212" customFormat="1" ht="18" customHeight="1" spans="1:5">
      <c r="A511" s="143">
        <v>221</v>
      </c>
      <c r="B511" s="145" t="s">
        <v>532</v>
      </c>
      <c r="C511" s="221">
        <f>SUM(C512,C519,C521)</f>
        <v>8302</v>
      </c>
      <c r="D511" s="221">
        <f>SUM(D512,D519,D521)</f>
        <v>8034</v>
      </c>
      <c r="E511" s="286">
        <f t="shared" si="39"/>
        <v>103.335822753298</v>
      </c>
    </row>
    <row r="512" s="212" customFormat="1" ht="18" customHeight="1" spans="1:5">
      <c r="A512" s="143">
        <v>22101</v>
      </c>
      <c r="B512" s="145" t="s">
        <v>533</v>
      </c>
      <c r="C512" s="221">
        <f>SUM(C513:C518)</f>
        <v>4640</v>
      </c>
      <c r="D512" s="221">
        <f>SUM(D513:D518)</f>
        <v>5603</v>
      </c>
      <c r="E512" s="286">
        <f t="shared" si="39"/>
        <v>82.8127788684633</v>
      </c>
    </row>
    <row r="513" s="212" customFormat="1" ht="18" customHeight="1" spans="1:5">
      <c r="A513" s="143">
        <v>2210103</v>
      </c>
      <c r="B513" s="143" t="s">
        <v>534</v>
      </c>
      <c r="C513" s="212">
        <v>3401</v>
      </c>
      <c r="D513" s="221">
        <v>3776</v>
      </c>
      <c r="E513" s="286">
        <f t="shared" si="39"/>
        <v>90.0688559322034</v>
      </c>
    </row>
    <row r="514" s="212" customFormat="1" ht="18" customHeight="1" spans="1:5">
      <c r="A514" s="143">
        <v>2210105</v>
      </c>
      <c r="B514" s="143" t="s">
        <v>535</v>
      </c>
      <c r="C514" s="221">
        <v>134</v>
      </c>
      <c r="D514" s="221">
        <v>279</v>
      </c>
      <c r="E514" s="286">
        <f t="shared" si="39"/>
        <v>48.0286738351254</v>
      </c>
    </row>
    <row r="515" s="212" customFormat="1" ht="18" customHeight="1" spans="1:5">
      <c r="A515" s="143">
        <v>2210107</v>
      </c>
      <c r="B515" s="143" t="s">
        <v>536</v>
      </c>
      <c r="C515" s="221">
        <v>0</v>
      </c>
      <c r="D515" s="221">
        <v>155</v>
      </c>
      <c r="E515" s="286">
        <f t="shared" si="39"/>
        <v>0</v>
      </c>
    </row>
    <row r="516" s="212" customFormat="1" ht="18" customHeight="1" spans="1:5">
      <c r="A516" s="143">
        <v>2210108</v>
      </c>
      <c r="B516" s="143" t="s">
        <v>537</v>
      </c>
      <c r="C516" s="221">
        <v>1050</v>
      </c>
      <c r="D516" s="221">
        <v>1289</v>
      </c>
      <c r="E516" s="286">
        <f t="shared" si="39"/>
        <v>81.4584949573313</v>
      </c>
    </row>
    <row r="517" s="212" customFormat="1" ht="18" customHeight="1" spans="1:5">
      <c r="A517" s="143">
        <v>2210110</v>
      </c>
      <c r="B517" s="143" t="s">
        <v>538</v>
      </c>
      <c r="C517" s="212">
        <v>55</v>
      </c>
      <c r="D517" s="221">
        <v>0</v>
      </c>
      <c r="E517" s="286"/>
    </row>
    <row r="518" s="212" customFormat="1" ht="18" customHeight="1" spans="1:5">
      <c r="A518" s="143">
        <v>2210199</v>
      </c>
      <c r="B518" s="143" t="s">
        <v>539</v>
      </c>
      <c r="C518" s="221">
        <v>0</v>
      </c>
      <c r="D518" s="221">
        <v>104</v>
      </c>
      <c r="E518" s="286">
        <f t="shared" ref="E518:E521" si="40">C518/D518*100</f>
        <v>0</v>
      </c>
    </row>
    <row r="519" s="212" customFormat="1" ht="18" customHeight="1" spans="1:5">
      <c r="A519" s="143">
        <v>22102</v>
      </c>
      <c r="B519" s="145" t="s">
        <v>540</v>
      </c>
      <c r="C519" s="221">
        <f>SUM(C520:C520)</f>
        <v>0</v>
      </c>
      <c r="D519" s="221">
        <f>SUM(D520:D520)</f>
        <v>1900</v>
      </c>
      <c r="E519" s="286">
        <f t="shared" si="40"/>
        <v>0</v>
      </c>
    </row>
    <row r="520" s="212" customFormat="1" ht="18" customHeight="1" spans="1:5">
      <c r="A520" s="143">
        <v>2210201</v>
      </c>
      <c r="B520" s="143" t="s">
        <v>541</v>
      </c>
      <c r="C520" s="212">
        <v>0</v>
      </c>
      <c r="D520" s="221">
        <v>1900</v>
      </c>
      <c r="E520" s="286">
        <f t="shared" si="40"/>
        <v>0</v>
      </c>
    </row>
    <row r="521" s="212" customFormat="1" ht="18" customHeight="1" spans="1:5">
      <c r="A521" s="143">
        <v>22103</v>
      </c>
      <c r="B521" s="145" t="s">
        <v>542</v>
      </c>
      <c r="C521" s="221">
        <f>SUM(C522:C523)</f>
        <v>3662</v>
      </c>
      <c r="D521" s="221">
        <f>SUM(D523:D523)</f>
        <v>531</v>
      </c>
      <c r="E521" s="286">
        <f t="shared" si="40"/>
        <v>689.642184557439</v>
      </c>
    </row>
    <row r="522" s="212" customFormat="1" ht="18" customHeight="1" spans="1:5">
      <c r="A522" s="143">
        <v>2210302</v>
      </c>
      <c r="B522" s="143" t="s">
        <v>543</v>
      </c>
      <c r="C522" s="221">
        <v>2000</v>
      </c>
      <c r="D522" s="221">
        <v>0</v>
      </c>
      <c r="E522" s="286"/>
    </row>
    <row r="523" s="212" customFormat="1" ht="18" customHeight="1" spans="1:5">
      <c r="A523" s="143">
        <v>2210399</v>
      </c>
      <c r="B523" s="143" t="s">
        <v>544</v>
      </c>
      <c r="C523" s="221">
        <v>1662</v>
      </c>
      <c r="D523" s="221">
        <v>531</v>
      </c>
      <c r="E523" s="286">
        <f t="shared" ref="E523:E526" si="41">C523/D523*100</f>
        <v>312.994350282486</v>
      </c>
    </row>
    <row r="524" s="212" customFormat="1" ht="18" customHeight="1" spans="1:5">
      <c r="A524" s="143">
        <v>222</v>
      </c>
      <c r="B524" s="145" t="s">
        <v>545</v>
      </c>
      <c r="C524" s="212">
        <f>SUM(C525,C531)</f>
        <v>709</v>
      </c>
      <c r="D524" s="221">
        <f>SUM(D525,D531)</f>
        <v>362</v>
      </c>
      <c r="E524" s="286">
        <f t="shared" si="41"/>
        <v>195.85635359116</v>
      </c>
    </row>
    <row r="525" s="212" customFormat="1" ht="18" customHeight="1" spans="1:5">
      <c r="A525" s="143">
        <v>22201</v>
      </c>
      <c r="B525" s="145" t="s">
        <v>546</v>
      </c>
      <c r="C525" s="221">
        <f>SUM(C526:C530)</f>
        <v>709</v>
      </c>
      <c r="D525" s="221">
        <f>SUM(D526:D530)</f>
        <v>334</v>
      </c>
      <c r="E525" s="286">
        <f t="shared" si="41"/>
        <v>212.275449101796</v>
      </c>
    </row>
    <row r="526" s="212" customFormat="1" ht="18" customHeight="1" spans="1:5">
      <c r="A526" s="143">
        <v>2220106</v>
      </c>
      <c r="B526" s="143" t="s">
        <v>547</v>
      </c>
      <c r="C526" s="221">
        <v>3</v>
      </c>
      <c r="D526" s="221">
        <v>23</v>
      </c>
      <c r="E526" s="286">
        <f t="shared" si="41"/>
        <v>13.0434782608696</v>
      </c>
    </row>
    <row r="527" s="212" customFormat="1" ht="18" customHeight="1" spans="1:5">
      <c r="A527" s="143">
        <v>2220112</v>
      </c>
      <c r="B527" s="143" t="s">
        <v>548</v>
      </c>
      <c r="C527" s="212">
        <v>82</v>
      </c>
      <c r="D527" s="221">
        <v>0</v>
      </c>
      <c r="E527" s="286"/>
    </row>
    <row r="528" s="212" customFormat="1" ht="18" customHeight="1" spans="1:5">
      <c r="A528" s="143">
        <v>2220115</v>
      </c>
      <c r="B528" s="143" t="s">
        <v>549</v>
      </c>
      <c r="C528" s="221">
        <v>180</v>
      </c>
      <c r="D528" s="221">
        <v>0</v>
      </c>
      <c r="E528" s="286"/>
    </row>
    <row r="529" s="212" customFormat="1" ht="18" customHeight="1" spans="1:5">
      <c r="A529" s="143">
        <v>2220120</v>
      </c>
      <c r="B529" s="143" t="s">
        <v>550</v>
      </c>
      <c r="C529" s="221">
        <v>50</v>
      </c>
      <c r="D529" s="221">
        <v>0</v>
      </c>
      <c r="E529" s="286"/>
    </row>
    <row r="530" s="212" customFormat="1" ht="18" customHeight="1" spans="1:5">
      <c r="A530" s="143">
        <v>2220199</v>
      </c>
      <c r="B530" s="143" t="s">
        <v>551</v>
      </c>
      <c r="C530" s="221">
        <v>394</v>
      </c>
      <c r="D530" s="221">
        <v>311</v>
      </c>
      <c r="E530" s="286">
        <f t="shared" ref="E530:E536" si="42">C530/D530*100</f>
        <v>126.688102893891</v>
      </c>
    </row>
    <row r="531" s="212" customFormat="1" ht="18" customHeight="1" spans="1:5">
      <c r="A531" s="143">
        <v>22204</v>
      </c>
      <c r="B531" s="145" t="s">
        <v>552</v>
      </c>
      <c r="C531" s="212">
        <f>SUM(C532:C532)</f>
        <v>0</v>
      </c>
      <c r="D531" s="221">
        <f>SUM(D532:D532)</f>
        <v>28</v>
      </c>
      <c r="E531" s="286">
        <f t="shared" si="42"/>
        <v>0</v>
      </c>
    </row>
    <row r="532" s="212" customFormat="1" ht="18" customHeight="1" spans="1:5">
      <c r="A532" s="143">
        <v>2220499</v>
      </c>
      <c r="B532" s="143" t="s">
        <v>553</v>
      </c>
      <c r="C532" s="221">
        <v>0</v>
      </c>
      <c r="D532" s="221">
        <v>28</v>
      </c>
      <c r="E532" s="286">
        <f t="shared" si="42"/>
        <v>0</v>
      </c>
    </row>
    <row r="533" s="212" customFormat="1" ht="17" customHeight="1" spans="1:5">
      <c r="A533" s="143">
        <v>224</v>
      </c>
      <c r="B533" s="145" t="s">
        <v>554</v>
      </c>
      <c r="C533" s="221">
        <f>SUM(C534,C539,C543,C545,C549,C552)</f>
        <v>4737</v>
      </c>
      <c r="D533" s="221">
        <f>SUM(D534,D539,D543,D545,D549,D552)</f>
        <v>3626</v>
      </c>
      <c r="E533" s="286">
        <f t="shared" si="42"/>
        <v>130.639823496966</v>
      </c>
    </row>
    <row r="534" s="212" customFormat="1" ht="18" customHeight="1" spans="1:5">
      <c r="A534" s="143">
        <v>22401</v>
      </c>
      <c r="B534" s="145" t="s">
        <v>555</v>
      </c>
      <c r="C534" s="212">
        <f>SUM(C535:C538)</f>
        <v>2691</v>
      </c>
      <c r="D534" s="221">
        <f>SUM(D535:D538)</f>
        <v>1955</v>
      </c>
      <c r="E534" s="286">
        <f t="shared" si="42"/>
        <v>137.647058823529</v>
      </c>
    </row>
    <row r="535" s="212" customFormat="1" ht="18" customHeight="1" spans="1:5">
      <c r="A535" s="143">
        <v>2240101</v>
      </c>
      <c r="B535" s="143" t="s">
        <v>94</v>
      </c>
      <c r="C535" s="221">
        <v>488</v>
      </c>
      <c r="D535" s="221">
        <v>546</v>
      </c>
      <c r="E535" s="286">
        <f t="shared" si="42"/>
        <v>89.3772893772894</v>
      </c>
    </row>
    <row r="536" s="212" customFormat="1" ht="18" customHeight="1" spans="1:5">
      <c r="A536" s="143">
        <v>2240106</v>
      </c>
      <c r="B536" s="143" t="s">
        <v>556</v>
      </c>
      <c r="C536" s="221">
        <v>62</v>
      </c>
      <c r="D536" s="221">
        <v>46</v>
      </c>
      <c r="E536" s="286">
        <f t="shared" si="42"/>
        <v>134.782608695652</v>
      </c>
    </row>
    <row r="537" s="212" customFormat="1" ht="18" customHeight="1" spans="1:5">
      <c r="A537" s="143">
        <v>2240109</v>
      </c>
      <c r="B537" s="143" t="s">
        <v>557</v>
      </c>
      <c r="C537" s="221">
        <v>20</v>
      </c>
      <c r="D537" s="221">
        <v>0</v>
      </c>
      <c r="E537" s="286"/>
    </row>
    <row r="538" s="212" customFormat="1" ht="18" customHeight="1" spans="1:5">
      <c r="A538" s="143">
        <v>2240199</v>
      </c>
      <c r="B538" s="143" t="s">
        <v>558</v>
      </c>
      <c r="C538" s="212">
        <v>2121</v>
      </c>
      <c r="D538" s="221">
        <v>1363</v>
      </c>
      <c r="E538" s="286">
        <f t="shared" ref="E538:E550" si="43">C538/D538*100</f>
        <v>155.612619222304</v>
      </c>
    </row>
    <row r="539" s="212" customFormat="1" ht="18" customHeight="1" spans="1:5">
      <c r="A539" s="143">
        <v>22402</v>
      </c>
      <c r="B539" s="145" t="s">
        <v>559</v>
      </c>
      <c r="C539" s="221">
        <f>SUM(C540:C542)</f>
        <v>1015</v>
      </c>
      <c r="D539" s="221">
        <f>SUM(D540:D542)</f>
        <v>795</v>
      </c>
      <c r="E539" s="286">
        <f t="shared" si="43"/>
        <v>127.672955974843</v>
      </c>
    </row>
    <row r="540" s="212" customFormat="1" ht="18" customHeight="1" spans="1:5">
      <c r="A540" s="143">
        <v>2240201</v>
      </c>
      <c r="B540" s="143" t="s">
        <v>94</v>
      </c>
      <c r="C540" s="221">
        <v>815</v>
      </c>
      <c r="D540" s="221">
        <v>0</v>
      </c>
      <c r="E540" s="286"/>
    </row>
    <row r="541" s="212" customFormat="1" ht="18" customHeight="1" spans="1:5">
      <c r="A541" s="143">
        <v>2240204</v>
      </c>
      <c r="B541" s="143" t="s">
        <v>560</v>
      </c>
      <c r="C541" s="212">
        <v>200</v>
      </c>
      <c r="D541" s="221">
        <v>200</v>
      </c>
      <c r="E541" s="286">
        <f t="shared" si="43"/>
        <v>100</v>
      </c>
    </row>
    <row r="542" s="212" customFormat="1" ht="18" customHeight="1" spans="1:5">
      <c r="A542" s="143">
        <v>2240299</v>
      </c>
      <c r="B542" s="143" t="s">
        <v>561</v>
      </c>
      <c r="C542" s="221">
        <v>0</v>
      </c>
      <c r="D542" s="221">
        <v>595</v>
      </c>
      <c r="E542" s="286">
        <f t="shared" si="43"/>
        <v>0</v>
      </c>
    </row>
    <row r="543" s="212" customFormat="1" ht="18" customHeight="1" spans="1:5">
      <c r="A543" s="143">
        <v>22405</v>
      </c>
      <c r="B543" s="145" t="s">
        <v>562</v>
      </c>
      <c r="C543" s="221">
        <f>SUM(C544:C544)</f>
        <v>0</v>
      </c>
      <c r="D543" s="221">
        <f>SUM(D544:D544)</f>
        <v>1</v>
      </c>
      <c r="E543" s="286">
        <f t="shared" si="43"/>
        <v>0</v>
      </c>
    </row>
    <row r="544" s="212" customFormat="1" ht="18" customHeight="1" spans="1:5">
      <c r="A544" s="143">
        <v>2240504</v>
      </c>
      <c r="B544" s="143" t="s">
        <v>563</v>
      </c>
      <c r="C544" s="221">
        <v>0</v>
      </c>
      <c r="D544" s="221">
        <v>1</v>
      </c>
      <c r="E544" s="286">
        <f t="shared" si="43"/>
        <v>0</v>
      </c>
    </row>
    <row r="545" s="212" customFormat="1" ht="18" customHeight="1" spans="1:5">
      <c r="A545" s="143">
        <v>22406</v>
      </c>
      <c r="B545" s="145" t="s">
        <v>564</v>
      </c>
      <c r="C545" s="212">
        <f>SUM(C546:C548)</f>
        <v>146</v>
      </c>
      <c r="D545" s="221">
        <f>SUM(D546:D548)</f>
        <v>294</v>
      </c>
      <c r="E545" s="286">
        <f t="shared" si="43"/>
        <v>49.6598639455782</v>
      </c>
    </row>
    <row r="546" s="212" customFormat="1" ht="18" customHeight="1" spans="1:5">
      <c r="A546" s="143">
        <v>2240601</v>
      </c>
      <c r="B546" s="143" t="s">
        <v>565</v>
      </c>
      <c r="C546" s="221">
        <v>110</v>
      </c>
      <c r="D546" s="221">
        <v>236</v>
      </c>
      <c r="E546" s="286">
        <f t="shared" si="43"/>
        <v>46.6101694915254</v>
      </c>
    </row>
    <row r="547" s="212" customFormat="1" ht="18" customHeight="1" spans="1:5">
      <c r="A547" s="143">
        <v>2240602</v>
      </c>
      <c r="B547" s="143" t="s">
        <v>566</v>
      </c>
      <c r="C547" s="221">
        <v>16</v>
      </c>
      <c r="D547" s="221">
        <v>10</v>
      </c>
      <c r="E547" s="286">
        <f t="shared" si="43"/>
        <v>160</v>
      </c>
    </row>
    <row r="548" s="212" customFormat="1" ht="18" customHeight="1" spans="1:5">
      <c r="A548" s="143">
        <v>2240699</v>
      </c>
      <c r="B548" s="143" t="s">
        <v>567</v>
      </c>
      <c r="C548" s="212">
        <v>20</v>
      </c>
      <c r="D548" s="221">
        <v>48</v>
      </c>
      <c r="E548" s="286">
        <f t="shared" si="43"/>
        <v>41.6666666666667</v>
      </c>
    </row>
    <row r="549" s="212" customFormat="1" ht="18" customHeight="1" spans="1:5">
      <c r="A549" s="143">
        <v>22407</v>
      </c>
      <c r="B549" s="145" t="s">
        <v>568</v>
      </c>
      <c r="C549" s="221">
        <f>SUM(C550:C551)</f>
        <v>759</v>
      </c>
      <c r="D549" s="290">
        <f>SUM(D550:D550)</f>
        <v>293</v>
      </c>
      <c r="E549" s="286">
        <f t="shared" si="43"/>
        <v>259.044368600683</v>
      </c>
    </row>
    <row r="550" s="212" customFormat="1" ht="18" customHeight="1" spans="1:5">
      <c r="A550" s="143">
        <v>2240703</v>
      </c>
      <c r="B550" s="143" t="s">
        <v>569</v>
      </c>
      <c r="C550" s="221">
        <v>704</v>
      </c>
      <c r="D550" s="221">
        <v>293</v>
      </c>
      <c r="E550" s="286">
        <f t="shared" si="43"/>
        <v>240.273037542662</v>
      </c>
    </row>
    <row r="551" s="212" customFormat="1" ht="18" customHeight="1" spans="1:5">
      <c r="A551" s="143">
        <v>2240799</v>
      </c>
      <c r="B551" s="143" t="s">
        <v>570</v>
      </c>
      <c r="C551" s="221">
        <v>55</v>
      </c>
      <c r="D551" s="221">
        <v>0</v>
      </c>
      <c r="E551" s="286"/>
    </row>
    <row r="552" s="212" customFormat="1" ht="18" customHeight="1" spans="1:5">
      <c r="A552" s="143">
        <v>22499</v>
      </c>
      <c r="B552" s="145" t="s">
        <v>571</v>
      </c>
      <c r="C552" s="212">
        <f t="shared" ref="C552:C555" si="44">C553</f>
        <v>126</v>
      </c>
      <c r="D552" s="221">
        <f t="shared" ref="D552:D555" si="45">D553</f>
        <v>288</v>
      </c>
      <c r="E552" s="286">
        <f t="shared" ref="E552:E559" si="46">C552/D552*100</f>
        <v>43.75</v>
      </c>
    </row>
    <row r="553" s="212" customFormat="1" ht="18" customHeight="1" spans="1:5">
      <c r="A553" s="143">
        <v>2249999</v>
      </c>
      <c r="B553" s="143" t="s">
        <v>572</v>
      </c>
      <c r="C553" s="221">
        <v>126</v>
      </c>
      <c r="D553" s="221">
        <v>288</v>
      </c>
      <c r="E553" s="286">
        <f t="shared" si="46"/>
        <v>43.75</v>
      </c>
    </row>
    <row r="554" s="212" customFormat="1" ht="18" customHeight="1" spans="1:5">
      <c r="A554" s="143">
        <v>229</v>
      </c>
      <c r="B554" s="145" t="s">
        <v>573</v>
      </c>
      <c r="C554" s="221">
        <f t="shared" si="44"/>
        <v>87</v>
      </c>
      <c r="D554" s="221">
        <f t="shared" si="45"/>
        <v>0</v>
      </c>
      <c r="E554" s="286"/>
    </row>
    <row r="555" s="212" customFormat="1" ht="18" customHeight="1" spans="1:5">
      <c r="A555" s="143">
        <v>22999</v>
      </c>
      <c r="B555" s="145" t="s">
        <v>574</v>
      </c>
      <c r="C555" s="212">
        <f t="shared" si="44"/>
        <v>87</v>
      </c>
      <c r="D555" s="221">
        <f t="shared" si="45"/>
        <v>0</v>
      </c>
      <c r="E555" s="286"/>
    </row>
    <row r="556" s="212" customFormat="1" ht="18" customHeight="1" spans="1:5">
      <c r="A556" s="143">
        <v>2299999</v>
      </c>
      <c r="B556" s="143" t="s">
        <v>575</v>
      </c>
      <c r="C556" s="221">
        <v>87</v>
      </c>
      <c r="D556" s="221">
        <v>0</v>
      </c>
      <c r="E556" s="286"/>
    </row>
    <row r="557" s="212" customFormat="1" ht="18" customHeight="1" spans="1:5">
      <c r="A557" s="143">
        <v>232</v>
      </c>
      <c r="B557" s="145" t="s">
        <v>576</v>
      </c>
      <c r="C557" s="221">
        <f>SUM(C558)</f>
        <v>6299</v>
      </c>
      <c r="D557" s="221">
        <f>SUM(D558)</f>
        <v>5697</v>
      </c>
      <c r="E557" s="286">
        <f t="shared" si="46"/>
        <v>110.566965069335</v>
      </c>
    </row>
    <row r="558" s="212" customFormat="1" ht="18" customHeight="1" spans="1:5">
      <c r="A558" s="143">
        <v>23203</v>
      </c>
      <c r="B558" s="145" t="s">
        <v>577</v>
      </c>
      <c r="C558" s="221">
        <f>SUM(C559:C559)</f>
        <v>6299</v>
      </c>
      <c r="D558" s="221">
        <f>SUM(D559:D559)</f>
        <v>5697</v>
      </c>
      <c r="E558" s="286">
        <f t="shared" si="46"/>
        <v>110.566965069335</v>
      </c>
    </row>
    <row r="559" s="212" customFormat="1" ht="18" customHeight="1" spans="1:5">
      <c r="A559" s="143">
        <v>2320301</v>
      </c>
      <c r="B559" s="143" t="s">
        <v>578</v>
      </c>
      <c r="C559" s="220">
        <v>6299</v>
      </c>
      <c r="D559" s="221">
        <v>5697</v>
      </c>
      <c r="E559" s="286">
        <f t="shared" si="46"/>
        <v>110.566965069335</v>
      </c>
    </row>
    <row r="560" s="212" customFormat="1" ht="18" customHeight="1" spans="5:5">
      <c r="E560" s="279"/>
    </row>
    <row r="561" s="212" customFormat="1" ht="18" customHeight="1" spans="5:5">
      <c r="E561" s="279"/>
    </row>
    <row r="562" s="212" customFormat="1" ht="18" customHeight="1" spans="5:5">
      <c r="E562" s="279"/>
    </row>
    <row r="563" s="212" customFormat="1" ht="18" customHeight="1" spans="5:5">
      <c r="E563" s="279"/>
    </row>
    <row r="564" s="212" customFormat="1" ht="18" customHeight="1" spans="5:5">
      <c r="E564" s="279"/>
    </row>
    <row r="565" s="212" customFormat="1" ht="18" customHeight="1" spans="5:5">
      <c r="E565" s="279"/>
    </row>
    <row r="566" s="212" customFormat="1" ht="18" customHeight="1" spans="5:5">
      <c r="E566" s="279"/>
    </row>
    <row r="567" s="212" customFormat="1" ht="18" customHeight="1" spans="5:5">
      <c r="E567" s="279"/>
    </row>
    <row r="568" s="212" customFormat="1" ht="18" customHeight="1" spans="5:5">
      <c r="E568" s="279"/>
    </row>
    <row r="569" s="212" customFormat="1" ht="18" customHeight="1" spans="5:5">
      <c r="E569" s="279"/>
    </row>
    <row r="570" s="212" customFormat="1" ht="18" customHeight="1" spans="5:5">
      <c r="E570" s="279"/>
    </row>
    <row r="571" s="212" customFormat="1" ht="18" customHeight="1" spans="5:5">
      <c r="E571" s="279"/>
    </row>
    <row r="572" s="212" customFormat="1" ht="18" customHeight="1" spans="5:5">
      <c r="E572" s="279"/>
    </row>
    <row r="573" s="212" customFormat="1" ht="18" customHeight="1" spans="5:5">
      <c r="E573" s="279"/>
    </row>
    <row r="574" s="212" customFormat="1" ht="18" customHeight="1" spans="5:5">
      <c r="E574" s="279"/>
    </row>
    <row r="575" s="212" customFormat="1" spans="5:5">
      <c r="E575" s="279"/>
    </row>
    <row r="576" s="212" customFormat="1" spans="5:5">
      <c r="E576" s="279"/>
    </row>
    <row r="577" s="212" customFormat="1" spans="5:5">
      <c r="E577" s="279"/>
    </row>
    <row r="578" s="212" customFormat="1" spans="5:5">
      <c r="E578" s="279"/>
    </row>
    <row r="579" s="212" customFormat="1" spans="5:5">
      <c r="E579" s="279"/>
    </row>
    <row r="580" s="212" customFormat="1" spans="5:5">
      <c r="E580" s="279"/>
    </row>
    <row r="581" s="212" customFormat="1" spans="5:5">
      <c r="E581" s="279"/>
    </row>
    <row r="582" s="212" customFormat="1" spans="5:5">
      <c r="E582" s="279"/>
    </row>
    <row r="583" s="212" customFormat="1" spans="5:5">
      <c r="E583" s="279"/>
    </row>
    <row r="584" s="212" customFormat="1" spans="5:5">
      <c r="E584" s="279"/>
    </row>
    <row r="585" s="212" customFormat="1" spans="5:5">
      <c r="E585" s="279"/>
    </row>
  </sheetData>
  <mergeCells count="1">
    <mergeCell ref="A2:E2"/>
  </mergeCells>
  <pageMargins left="0.748031496062992" right="0.748031496062992" top="0.984251968503937" bottom="0.984251968503937" header="0.511811023622047" footer="0.511811023622047"/>
  <pageSetup paperSize="9" scale="79" fitToHeight="0" orientation="portrait" horizontalDpi="600" verticalDpi="60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topLeftCell="A11" workbookViewId="0">
      <selection activeCell="G14" sqref="G14"/>
    </sheetView>
  </sheetViews>
  <sheetFormatPr defaultColWidth="12.1833333333333" defaultRowHeight="15.55" customHeight="1" outlineLevelCol="2"/>
  <cols>
    <col min="1" max="1" width="12.1833333333333" style="224"/>
    <col min="2" max="2" width="53.6" style="176" customWidth="1"/>
    <col min="3" max="3" width="32.5" style="176" customWidth="1"/>
    <col min="4" max="253" width="12.1833333333333" style="176" customWidth="1"/>
    <col min="254" max="16381" width="12.1833333333333" style="176"/>
    <col min="16382" max="16384" width="12.1833333333333" style="224"/>
  </cols>
  <sheetData>
    <row r="1" customHeight="1" spans="1:1">
      <c r="A1" s="176" t="s">
        <v>586</v>
      </c>
    </row>
    <row r="2" s="176" customFormat="1" ht="36.75" customHeight="1" spans="2:3">
      <c r="B2" s="273" t="s">
        <v>587</v>
      </c>
      <c r="C2" s="273"/>
    </row>
    <row r="3" s="176" customFormat="1" ht="16.95" customHeight="1" spans="2:3">
      <c r="B3" s="204"/>
      <c r="C3" s="274" t="s">
        <v>588</v>
      </c>
    </row>
    <row r="4" s="176" customFormat="1" ht="16.9" customHeight="1" spans="1:3">
      <c r="A4" s="142" t="s">
        <v>86</v>
      </c>
      <c r="B4" s="142" t="s">
        <v>87</v>
      </c>
      <c r="C4" s="275" t="s">
        <v>88</v>
      </c>
    </row>
    <row r="5" s="176" customFormat="1" ht="21" customHeight="1" spans="1:3">
      <c r="A5" s="142"/>
      <c r="B5" s="142"/>
      <c r="C5" s="276"/>
    </row>
    <row r="6" s="176" customFormat="1" ht="16.9" customHeight="1" spans="1:3">
      <c r="A6" s="143"/>
      <c r="B6" s="142" t="s">
        <v>91</v>
      </c>
      <c r="C6" s="221">
        <v>163780</v>
      </c>
    </row>
    <row r="7" s="176" customFormat="1" ht="16.9" customHeight="1" spans="1:3">
      <c r="A7" s="143">
        <v>501</v>
      </c>
      <c r="B7" s="145" t="s">
        <v>589</v>
      </c>
      <c r="C7" s="221">
        <v>84408</v>
      </c>
    </row>
    <row r="8" s="176" customFormat="1" ht="16.9" customHeight="1" spans="1:3">
      <c r="A8" s="143">
        <v>50101</v>
      </c>
      <c r="B8" s="143" t="s">
        <v>590</v>
      </c>
      <c r="C8" s="221">
        <v>64158</v>
      </c>
    </row>
    <row r="9" s="176" customFormat="1" ht="16.9" customHeight="1" spans="1:3">
      <c r="A9" s="143">
        <v>50102</v>
      </c>
      <c r="B9" s="143" t="s">
        <v>591</v>
      </c>
      <c r="C9" s="221">
        <v>13821</v>
      </c>
    </row>
    <row r="10" s="176" customFormat="1" ht="16.9" customHeight="1" spans="1:3">
      <c r="A10" s="143">
        <v>50103</v>
      </c>
      <c r="B10" s="143" t="s">
        <v>592</v>
      </c>
      <c r="C10" s="221">
        <v>4000</v>
      </c>
    </row>
    <row r="11" s="176" customFormat="1" ht="16.9" customHeight="1" spans="1:3">
      <c r="A11" s="143">
        <v>50199</v>
      </c>
      <c r="B11" s="143" t="s">
        <v>593</v>
      </c>
      <c r="C11" s="221">
        <v>2429</v>
      </c>
    </row>
    <row r="12" s="176" customFormat="1" ht="16.9" customHeight="1" spans="1:3">
      <c r="A12" s="143">
        <v>502</v>
      </c>
      <c r="B12" s="145" t="s">
        <v>594</v>
      </c>
      <c r="C12" s="221">
        <v>33593</v>
      </c>
    </row>
    <row r="13" s="176" customFormat="1" ht="16.9" customHeight="1" spans="1:3">
      <c r="A13" s="143">
        <v>50201</v>
      </c>
      <c r="B13" s="143" t="s">
        <v>595</v>
      </c>
      <c r="C13" s="221">
        <v>5800</v>
      </c>
    </row>
    <row r="14" s="176" customFormat="1" ht="16.9" customHeight="1" spans="1:3">
      <c r="A14" s="143">
        <v>50202</v>
      </c>
      <c r="B14" s="143" t="s">
        <v>596</v>
      </c>
      <c r="C14" s="221">
        <v>242</v>
      </c>
    </row>
    <row r="15" s="176" customFormat="1" ht="16.9" customHeight="1" spans="1:3">
      <c r="A15" s="143">
        <v>50203</v>
      </c>
      <c r="B15" s="143" t="s">
        <v>597</v>
      </c>
      <c r="C15" s="221">
        <v>62</v>
      </c>
    </row>
    <row r="16" s="176" customFormat="1" ht="16.9" customHeight="1" spans="1:3">
      <c r="A16" s="143">
        <v>50204</v>
      </c>
      <c r="B16" s="143" t="s">
        <v>598</v>
      </c>
      <c r="C16" s="221">
        <v>47</v>
      </c>
    </row>
    <row r="17" s="176" customFormat="1" ht="16.9" customHeight="1" spans="1:3">
      <c r="A17" s="143">
        <v>50205</v>
      </c>
      <c r="B17" s="143" t="s">
        <v>599</v>
      </c>
      <c r="C17" s="221">
        <v>1318</v>
      </c>
    </row>
    <row r="18" s="176" customFormat="1" ht="16.9" customHeight="1" spans="1:3">
      <c r="A18" s="143">
        <v>50206</v>
      </c>
      <c r="B18" s="143" t="s">
        <v>600</v>
      </c>
      <c r="C18" s="221">
        <v>298</v>
      </c>
    </row>
    <row r="19" s="176" customFormat="1" ht="16.9" customHeight="1" spans="1:3">
      <c r="A19" s="143">
        <v>50207</v>
      </c>
      <c r="B19" s="143" t="s">
        <v>601</v>
      </c>
      <c r="C19" s="221">
        <v>0</v>
      </c>
    </row>
    <row r="20" s="176" customFormat="1" ht="16.9" customHeight="1" spans="1:3">
      <c r="A20" s="143">
        <v>50208</v>
      </c>
      <c r="B20" s="143" t="s">
        <v>602</v>
      </c>
      <c r="C20" s="221">
        <v>244</v>
      </c>
    </row>
    <row r="21" s="176" customFormat="1" ht="16.9" customHeight="1" spans="1:3">
      <c r="A21" s="143">
        <v>50209</v>
      </c>
      <c r="B21" s="143" t="s">
        <v>603</v>
      </c>
      <c r="C21" s="221">
        <v>99</v>
      </c>
    </row>
    <row r="22" s="176" customFormat="1" ht="16.9" customHeight="1" spans="1:3">
      <c r="A22" s="143">
        <v>50299</v>
      </c>
      <c r="B22" s="143" t="s">
        <v>604</v>
      </c>
      <c r="C22" s="221">
        <v>25483</v>
      </c>
    </row>
    <row r="23" s="176" customFormat="1" ht="16.9" customHeight="1" spans="1:3">
      <c r="A23" s="143">
        <v>503</v>
      </c>
      <c r="B23" s="145" t="s">
        <v>605</v>
      </c>
      <c r="C23" s="221">
        <v>0</v>
      </c>
    </row>
    <row r="24" s="176" customFormat="1" ht="16.9" customHeight="1" spans="1:3">
      <c r="A24" s="143">
        <v>50301</v>
      </c>
      <c r="B24" s="143" t="s">
        <v>606</v>
      </c>
      <c r="C24" s="221">
        <v>0</v>
      </c>
    </row>
    <row r="25" s="176" customFormat="1" ht="16.9" customHeight="1" spans="1:3">
      <c r="A25" s="143">
        <v>50302</v>
      </c>
      <c r="B25" s="143" t="s">
        <v>607</v>
      </c>
      <c r="C25" s="221">
        <v>0</v>
      </c>
    </row>
    <row r="26" s="176" customFormat="1" ht="16.9" customHeight="1" spans="1:3">
      <c r="A26" s="143">
        <v>50303</v>
      </c>
      <c r="B26" s="143" t="s">
        <v>608</v>
      </c>
      <c r="C26" s="221">
        <v>0</v>
      </c>
    </row>
    <row r="27" s="176" customFormat="1" ht="16.9" customHeight="1" spans="1:3">
      <c r="A27" s="143">
        <v>50305</v>
      </c>
      <c r="B27" s="143" t="s">
        <v>609</v>
      </c>
      <c r="C27" s="221">
        <v>0</v>
      </c>
    </row>
    <row r="28" s="176" customFormat="1" ht="16.9" customHeight="1" spans="1:3">
      <c r="A28" s="143">
        <v>50306</v>
      </c>
      <c r="B28" s="143" t="s">
        <v>610</v>
      </c>
      <c r="C28" s="221">
        <v>0</v>
      </c>
    </row>
    <row r="29" s="176" customFormat="1" ht="16.9" customHeight="1" spans="1:3">
      <c r="A29" s="143">
        <v>50307</v>
      </c>
      <c r="B29" s="143" t="s">
        <v>611</v>
      </c>
      <c r="C29" s="221">
        <v>0</v>
      </c>
    </row>
    <row r="30" s="176" customFormat="1" ht="16.9" customHeight="1" spans="1:3">
      <c r="A30" s="143">
        <v>50399</v>
      </c>
      <c r="B30" s="143" t="s">
        <v>612</v>
      </c>
      <c r="C30" s="221">
        <v>0</v>
      </c>
    </row>
    <row r="31" s="176" customFormat="1" ht="16.9" customHeight="1" spans="1:3">
      <c r="A31" s="143">
        <v>504</v>
      </c>
      <c r="B31" s="145" t="s">
        <v>613</v>
      </c>
      <c r="C31" s="221">
        <v>0</v>
      </c>
    </row>
    <row r="32" s="176" customFormat="1" ht="16.9" customHeight="1" spans="1:3">
      <c r="A32" s="143">
        <v>50401</v>
      </c>
      <c r="B32" s="143" t="s">
        <v>606</v>
      </c>
      <c r="C32" s="221">
        <v>0</v>
      </c>
    </row>
    <row r="33" s="176" customFormat="1" ht="16.9" customHeight="1" spans="1:3">
      <c r="A33" s="143">
        <v>50402</v>
      </c>
      <c r="B33" s="143" t="s">
        <v>607</v>
      </c>
      <c r="C33" s="221">
        <v>0</v>
      </c>
    </row>
    <row r="34" s="176" customFormat="1" ht="16.9" customHeight="1" spans="1:3">
      <c r="A34" s="143">
        <v>50403</v>
      </c>
      <c r="B34" s="143" t="s">
        <v>608</v>
      </c>
      <c r="C34" s="221">
        <v>0</v>
      </c>
    </row>
    <row r="35" s="176" customFormat="1" ht="16.9" customHeight="1" spans="1:3">
      <c r="A35" s="143">
        <v>50404</v>
      </c>
      <c r="B35" s="143" t="s">
        <v>610</v>
      </c>
      <c r="C35" s="221">
        <v>0</v>
      </c>
    </row>
    <row r="36" s="176" customFormat="1" ht="16.9" customHeight="1" spans="1:3">
      <c r="A36" s="143">
        <v>50405</v>
      </c>
      <c r="B36" s="143" t="s">
        <v>611</v>
      </c>
      <c r="C36" s="221">
        <v>0</v>
      </c>
    </row>
    <row r="37" s="176" customFormat="1" ht="16.9" customHeight="1" spans="1:3">
      <c r="A37" s="143">
        <v>50499</v>
      </c>
      <c r="B37" s="143" t="s">
        <v>612</v>
      </c>
      <c r="C37" s="221">
        <v>0</v>
      </c>
    </row>
    <row r="38" s="176" customFormat="1" ht="16.9" customHeight="1" spans="1:3">
      <c r="A38" s="143">
        <v>505</v>
      </c>
      <c r="B38" s="145" t="s">
        <v>614</v>
      </c>
      <c r="C38" s="221">
        <v>21349</v>
      </c>
    </row>
    <row r="39" s="176" customFormat="1" ht="16.9" customHeight="1" spans="1:3">
      <c r="A39" s="143">
        <v>50501</v>
      </c>
      <c r="B39" s="143" t="s">
        <v>615</v>
      </c>
      <c r="C39" s="221">
        <v>9216</v>
      </c>
    </row>
    <row r="40" s="176" customFormat="1" ht="16.9" customHeight="1" spans="1:3">
      <c r="A40" s="143">
        <v>50502</v>
      </c>
      <c r="B40" s="143" t="s">
        <v>616</v>
      </c>
      <c r="C40" s="221">
        <v>3110</v>
      </c>
    </row>
    <row r="41" s="176" customFormat="1" ht="16.9" customHeight="1" spans="1:3">
      <c r="A41" s="143">
        <v>50599</v>
      </c>
      <c r="B41" s="143" t="s">
        <v>617</v>
      </c>
      <c r="C41" s="221">
        <v>9023</v>
      </c>
    </row>
    <row r="42" s="176" customFormat="1" ht="16.9" customHeight="1" spans="1:3">
      <c r="A42" s="143">
        <v>506</v>
      </c>
      <c r="B42" s="145" t="s">
        <v>618</v>
      </c>
      <c r="C42" s="221">
        <v>0</v>
      </c>
    </row>
    <row r="43" s="176" customFormat="1" ht="16.9" customHeight="1" spans="1:3">
      <c r="A43" s="143">
        <v>50601</v>
      </c>
      <c r="B43" s="143" t="s">
        <v>619</v>
      </c>
      <c r="C43" s="221">
        <v>0</v>
      </c>
    </row>
    <row r="44" s="176" customFormat="1" ht="16.9" customHeight="1" spans="1:3">
      <c r="A44" s="143">
        <v>50602</v>
      </c>
      <c r="B44" s="143" t="s">
        <v>620</v>
      </c>
      <c r="C44" s="221">
        <v>0</v>
      </c>
    </row>
    <row r="45" s="176" customFormat="1" ht="16.9" customHeight="1" spans="1:3">
      <c r="A45" s="143">
        <v>507</v>
      </c>
      <c r="B45" s="145" t="s">
        <v>621</v>
      </c>
      <c r="C45" s="221">
        <v>0</v>
      </c>
    </row>
    <row r="46" s="176" customFormat="1" ht="16.9" customHeight="1" spans="1:3">
      <c r="A46" s="143">
        <v>50701</v>
      </c>
      <c r="B46" s="143" t="s">
        <v>622</v>
      </c>
      <c r="C46" s="221">
        <v>0</v>
      </c>
    </row>
    <row r="47" s="176" customFormat="1" ht="16.9" customHeight="1" spans="1:3">
      <c r="A47" s="143">
        <v>50702</v>
      </c>
      <c r="B47" s="143" t="s">
        <v>623</v>
      </c>
      <c r="C47" s="221">
        <v>0</v>
      </c>
    </row>
    <row r="48" s="176" customFormat="1" ht="16.9" customHeight="1" spans="1:3">
      <c r="A48" s="143">
        <v>50799</v>
      </c>
      <c r="B48" s="143" t="s">
        <v>624</v>
      </c>
      <c r="C48" s="221">
        <v>0</v>
      </c>
    </row>
    <row r="49" s="176" customFormat="1" ht="16.9" customHeight="1" spans="1:3">
      <c r="A49" s="143">
        <v>508</v>
      </c>
      <c r="B49" s="145" t="s">
        <v>625</v>
      </c>
      <c r="C49" s="221">
        <v>0</v>
      </c>
    </row>
    <row r="50" s="176" customFormat="1" ht="16.9" customHeight="1" spans="1:3">
      <c r="A50" s="143">
        <v>50803</v>
      </c>
      <c r="B50" s="143" t="s">
        <v>626</v>
      </c>
      <c r="C50" s="221">
        <v>0</v>
      </c>
    </row>
    <row r="51" s="176" customFormat="1" ht="16.9" customHeight="1" spans="1:3">
      <c r="A51" s="143">
        <v>50804</v>
      </c>
      <c r="B51" s="143" t="s">
        <v>627</v>
      </c>
      <c r="C51" s="221">
        <v>0</v>
      </c>
    </row>
    <row r="52" s="176" customFormat="1" ht="16.9" customHeight="1" spans="1:3">
      <c r="A52" s="143">
        <v>50805</v>
      </c>
      <c r="B52" s="143" t="s">
        <v>628</v>
      </c>
      <c r="C52" s="221">
        <v>0</v>
      </c>
    </row>
    <row r="53" s="176" customFormat="1" ht="16.9" customHeight="1" spans="1:3">
      <c r="A53" s="143">
        <v>50899</v>
      </c>
      <c r="B53" s="143" t="s">
        <v>629</v>
      </c>
      <c r="C53" s="221">
        <v>0</v>
      </c>
    </row>
    <row r="54" s="176" customFormat="1" ht="16.9" customHeight="1" spans="1:3">
      <c r="A54" s="143">
        <v>509</v>
      </c>
      <c r="B54" s="145" t="s">
        <v>630</v>
      </c>
      <c r="C54" s="221">
        <v>24430</v>
      </c>
    </row>
    <row r="55" s="176" customFormat="1" ht="16.9" customHeight="1" spans="1:3">
      <c r="A55" s="143">
        <v>50901</v>
      </c>
      <c r="B55" s="143" t="s">
        <v>631</v>
      </c>
      <c r="C55" s="221">
        <v>2368</v>
      </c>
    </row>
    <row r="56" s="176" customFormat="1" ht="16.9" customHeight="1" spans="1:3">
      <c r="A56" s="143">
        <v>50902</v>
      </c>
      <c r="B56" s="143" t="s">
        <v>632</v>
      </c>
      <c r="C56" s="221">
        <v>8</v>
      </c>
    </row>
    <row r="57" s="176" customFormat="1" ht="16.9" customHeight="1" spans="1:3">
      <c r="A57" s="143">
        <v>50903</v>
      </c>
      <c r="B57" s="143" t="s">
        <v>633</v>
      </c>
      <c r="C57" s="221">
        <v>0</v>
      </c>
    </row>
    <row r="58" s="176" customFormat="1" ht="16.9" customHeight="1" spans="1:3">
      <c r="A58" s="143">
        <v>50905</v>
      </c>
      <c r="B58" s="143" t="s">
        <v>634</v>
      </c>
      <c r="C58" s="221">
        <v>7026</v>
      </c>
    </row>
    <row r="59" s="176" customFormat="1" ht="16.9" customHeight="1" spans="1:3">
      <c r="A59" s="143">
        <v>50999</v>
      </c>
      <c r="B59" s="143" t="s">
        <v>635</v>
      </c>
      <c r="C59" s="221">
        <v>15028</v>
      </c>
    </row>
    <row r="60" s="176" customFormat="1" ht="16.9" customHeight="1" spans="1:3">
      <c r="A60" s="143">
        <v>510</v>
      </c>
      <c r="B60" s="145" t="s">
        <v>636</v>
      </c>
      <c r="C60" s="277">
        <v>0</v>
      </c>
    </row>
    <row r="61" s="176" customFormat="1" customHeight="1" spans="1:3">
      <c r="A61" s="143">
        <v>51002</v>
      </c>
      <c r="B61" s="143" t="s">
        <v>637</v>
      </c>
      <c r="C61" s="221">
        <v>0</v>
      </c>
    </row>
    <row r="62" s="176" customFormat="1" ht="16.9" customHeight="1" spans="1:3">
      <c r="A62" s="143">
        <v>51003</v>
      </c>
      <c r="B62" s="143" t="s">
        <v>638</v>
      </c>
      <c r="C62" s="221">
        <v>0</v>
      </c>
    </row>
    <row r="63" s="176" customFormat="1" ht="16.9" customHeight="1" spans="1:3">
      <c r="A63" s="143">
        <v>51004</v>
      </c>
      <c r="B63" s="143" t="s">
        <v>639</v>
      </c>
      <c r="C63" s="221">
        <v>0</v>
      </c>
    </row>
    <row r="64" s="176" customFormat="1" ht="16.9" customHeight="1" spans="1:3">
      <c r="A64" s="143">
        <v>511</v>
      </c>
      <c r="B64" s="145" t="s">
        <v>640</v>
      </c>
      <c r="C64" s="221">
        <v>0</v>
      </c>
    </row>
    <row r="65" s="176" customFormat="1" ht="16.9" customHeight="1" spans="1:3">
      <c r="A65" s="143">
        <v>51101</v>
      </c>
      <c r="B65" s="143" t="s">
        <v>641</v>
      </c>
      <c r="C65" s="221">
        <v>0</v>
      </c>
    </row>
    <row r="66" s="176" customFormat="1" ht="16.9" customHeight="1" spans="1:3">
      <c r="A66" s="143">
        <v>51102</v>
      </c>
      <c r="B66" s="143" t="s">
        <v>642</v>
      </c>
      <c r="C66" s="221">
        <v>0</v>
      </c>
    </row>
    <row r="67" s="176" customFormat="1" ht="16.9" customHeight="1" spans="1:3">
      <c r="A67" s="143">
        <v>51103</v>
      </c>
      <c r="B67" s="143" t="s">
        <v>643</v>
      </c>
      <c r="C67" s="221">
        <v>0</v>
      </c>
    </row>
    <row r="68" s="176" customFormat="1" ht="16.9" customHeight="1" spans="1:3">
      <c r="A68" s="143">
        <v>51104</v>
      </c>
      <c r="B68" s="143" t="s">
        <v>644</v>
      </c>
      <c r="C68" s="221">
        <v>0</v>
      </c>
    </row>
    <row r="69" s="176" customFormat="1" ht="16.9" customHeight="1" spans="1:3">
      <c r="A69" s="143">
        <v>599</v>
      </c>
      <c r="B69" s="145" t="s">
        <v>645</v>
      </c>
      <c r="C69" s="221">
        <v>0</v>
      </c>
    </row>
    <row r="70" s="176" customFormat="1" ht="16.9" customHeight="1" spans="1:3">
      <c r="A70" s="143">
        <v>59907</v>
      </c>
      <c r="B70" s="143" t="s">
        <v>646</v>
      </c>
      <c r="C70" s="221">
        <v>0</v>
      </c>
    </row>
    <row r="71" s="176" customFormat="1" ht="16.9" customHeight="1" spans="1:3">
      <c r="A71" s="143">
        <v>59908</v>
      </c>
      <c r="B71" s="143" t="s">
        <v>647</v>
      </c>
      <c r="C71" s="221">
        <v>0</v>
      </c>
    </row>
    <row r="72" customHeight="1" spans="1:3">
      <c r="A72" s="143">
        <v>59909</v>
      </c>
      <c r="B72" s="143" t="s">
        <v>648</v>
      </c>
      <c r="C72" s="221">
        <v>0</v>
      </c>
    </row>
    <row r="73" customHeight="1" spans="1:3">
      <c r="A73" s="143">
        <v>59910</v>
      </c>
      <c r="B73" s="143" t="s">
        <v>649</v>
      </c>
      <c r="C73" s="221">
        <v>0</v>
      </c>
    </row>
    <row r="74" customHeight="1" spans="1:3">
      <c r="A74" s="143">
        <v>59999</v>
      </c>
      <c r="B74" s="143" t="s">
        <v>650</v>
      </c>
      <c r="C74" s="221">
        <v>0</v>
      </c>
    </row>
  </sheetData>
  <mergeCells count="3">
    <mergeCell ref="A4:A5"/>
    <mergeCell ref="B4:B5"/>
    <mergeCell ref="C4:C5"/>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城步县2023年一般公共预算收入决算总表</vt:lpstr>
      <vt:lpstr>城步县2023年一般公共预算收入决算明细表</vt:lpstr>
      <vt:lpstr>城步县2023年一般公共预算支出决算总表</vt:lpstr>
      <vt:lpstr>城步县2023年一般公共预算支出决算功能分类明细表</vt:lpstr>
      <vt:lpstr>城步县本级2023年一般公共预算收入决算总表</vt:lpstr>
      <vt:lpstr>城步县本级2023年一般公共预算收入决算明细表 </vt:lpstr>
      <vt:lpstr>城步县本级2023年一般公共预算支出决算总表</vt:lpstr>
      <vt:lpstr>城步县本级2023年一般公共预算支出决算功能分类明细表 </vt:lpstr>
      <vt:lpstr>城步县本级2023年一般公共预算基本支出决算经济分类明细表</vt:lpstr>
      <vt:lpstr>城步县2023年一般公共财政收支决算平衡表</vt:lpstr>
      <vt:lpstr>城步县2023年一般公共预算对下税收返还和转移支付决算分项目表</vt:lpstr>
      <vt:lpstr>城步县2023年一般公共预算对下税收返还和转移支付决算分地区表</vt:lpstr>
      <vt:lpstr>城步县2023年“三公”经费情况表</vt:lpstr>
      <vt:lpstr>城步县2023年政府性基金收入决算表</vt:lpstr>
      <vt:lpstr>城步县2023年政府性基金支出决算表</vt:lpstr>
      <vt:lpstr>城步县本级2023年政府性基金收入决算表</vt:lpstr>
      <vt:lpstr>城步县本级2023年政府性基金支出决算表 </vt:lpstr>
      <vt:lpstr>城步县2023年政府性基金转移支付预算分项目决算表</vt:lpstr>
      <vt:lpstr>城步县2023年政府性基金转移支付预算分地区决算表</vt:lpstr>
      <vt:lpstr>城步县2023年社会保险基金收入决算表</vt:lpstr>
      <vt:lpstr>城步县2023年社会保险基金支出决算表</vt:lpstr>
      <vt:lpstr>城步县本级2023年社会保险基金收入决算表 </vt:lpstr>
      <vt:lpstr>城步县本级2023年社会保险基金支出决算表 </vt:lpstr>
      <vt:lpstr>城步县2023年国有资本经营收入决算表</vt:lpstr>
      <vt:lpstr>城步县2023年国有资本经营支出决算表</vt:lpstr>
      <vt:lpstr>城步县本级2023年国有资本经营收入决算表 </vt:lpstr>
      <vt:lpstr>城步县本级2023年国有资本经营支出决算表 </vt:lpstr>
      <vt:lpstr>城步县2023年国有资本经营预算对下安排转移支付表 </vt:lpstr>
      <vt:lpstr>城步县2023年政府一般债务限额和余额情况表 </vt:lpstr>
      <vt:lpstr>城步县2023年政府专项债务限额和余额情况表</vt:lpstr>
      <vt:lpstr>城步县2023年地方政府债券使用情况表</vt:lpstr>
      <vt:lpstr>城步县2023年政府债务发行及还本付息情况表</vt:lpstr>
      <vt:lpstr>城步县2023年重大投资安排情况表</vt:lpstr>
      <vt:lpstr>城步县2023年衔接资金与统筹整合使用财政涉农资金项目情况明细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1996-12-17T01:32:00Z</dcterms:created>
  <cp:lastPrinted>2020-07-31T00:41:00Z</cp:lastPrinted>
  <dcterms:modified xsi:type="dcterms:W3CDTF">2025-10-10T07:59:32Z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50CCF407AF384B45931A99511647BFC3_13</vt:lpwstr>
  </property>
  <property fmtid="{D5CDD505-2E9C-101B-9397-08002B2CF9AE}" pid="3" name="KSOProductBuildVer">
    <vt:lpwstr>2052-12.1.0.22529</vt:lpwstr>
  </property>
</Properties>
</file>